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480" yWindow="540" windowWidth="16608" windowHeight="9192" tabRatio="680" activeTab="1"/>
  </bookViews>
  <sheets>
    <sheet name="trame matrice" sheetId="17" r:id="rId1"/>
    <sheet name="Matrice brute" sheetId="13" r:id="rId2"/>
    <sheet name="répartition par type" sheetId="15" r:id="rId3"/>
    <sheet name="Synthèse par type" sheetId="16" r:id="rId4"/>
  </sheets>
  <definedNames>
    <definedName name="___Vue101">"Image 72"</definedName>
    <definedName name="___Vue102">"Image 72"</definedName>
    <definedName name="__Vue101">"Image 72"</definedName>
    <definedName name="__Vue102">"Image 72"</definedName>
    <definedName name="_Vue101">"Image 72"</definedName>
    <definedName name="_Vue102">"Image 72"</definedName>
    <definedName name="_xlnm.Print_Area" localSheetId="2">'répartition par type'!$T$1:$AM$65</definedName>
    <definedName name="_xlnm.Print_Area" localSheetId="3">'Synthèse par type'!$D$1:$E$35</definedName>
    <definedName name="_xlnm.Print_Area" localSheetId="0">'trame matrice'!#REF!</definedName>
  </definedNames>
  <calcPr calcId="145621" iterateDelta="1E-4"/>
</workbook>
</file>

<file path=xl/calcChain.xml><?xml version="1.0" encoding="utf-8"?>
<calcChain xmlns="http://schemas.openxmlformats.org/spreadsheetml/2006/main">
  <c r="C10" i="16" l="1"/>
  <c r="D10" i="16"/>
  <c r="E10" i="16"/>
  <c r="B10" i="16"/>
  <c r="E31" i="16" l="1"/>
  <c r="D31" i="16"/>
  <c r="C31" i="16"/>
  <c r="B31" i="16"/>
  <c r="B25" i="16"/>
  <c r="C25" i="16"/>
  <c r="D25" i="16"/>
  <c r="E25" i="16"/>
  <c r="B26" i="16"/>
  <c r="C26" i="16"/>
  <c r="D26" i="16"/>
  <c r="E26" i="16"/>
  <c r="B27" i="16"/>
  <c r="C27" i="16"/>
  <c r="D27" i="16"/>
  <c r="E27" i="16"/>
  <c r="E24" i="16"/>
  <c r="D24" i="16"/>
  <c r="C24" i="16"/>
  <c r="B19" i="16"/>
  <c r="C19" i="16"/>
  <c r="D19" i="16"/>
  <c r="E19" i="16"/>
  <c r="B20" i="16"/>
  <c r="C20" i="16"/>
  <c r="D20" i="16"/>
  <c r="E20" i="16"/>
  <c r="B21" i="16"/>
  <c r="C21" i="16"/>
  <c r="D21" i="16"/>
  <c r="E21" i="16"/>
  <c r="E18" i="16"/>
  <c r="D18" i="16"/>
  <c r="C18" i="16"/>
  <c r="E15" i="16"/>
  <c r="E14" i="16"/>
  <c r="E13" i="16"/>
  <c r="D15" i="16"/>
  <c r="D14" i="16"/>
  <c r="D13" i="16"/>
  <c r="C15" i="16"/>
  <c r="C14" i="16"/>
  <c r="C13" i="16"/>
  <c r="B29" i="16"/>
  <c r="B54" i="15"/>
  <c r="B60" i="15"/>
  <c r="Z60" i="15"/>
  <c r="Z54" i="15"/>
  <c r="AM60" i="15"/>
  <c r="AM54" i="15"/>
  <c r="U60" i="15"/>
  <c r="V60" i="15"/>
  <c r="W60" i="15"/>
  <c r="X60" i="15"/>
  <c r="Y60" i="15"/>
  <c r="AA60" i="15"/>
  <c r="AB60" i="15"/>
  <c r="AC60" i="15"/>
  <c r="AD60" i="15"/>
  <c r="AE60" i="15"/>
  <c r="AF60" i="15"/>
  <c r="AG60" i="15"/>
  <c r="AH60" i="15"/>
  <c r="AI60" i="15"/>
  <c r="AJ60" i="15"/>
  <c r="AK60" i="15"/>
  <c r="AL60" i="15"/>
  <c r="AJ54" i="15"/>
  <c r="AL54" i="15"/>
  <c r="AK54" i="15"/>
  <c r="AI54" i="15"/>
  <c r="AH54" i="15"/>
  <c r="AG54" i="15"/>
  <c r="AF54" i="15"/>
  <c r="AE54" i="15"/>
  <c r="AD54" i="15"/>
  <c r="AB54" i="15"/>
  <c r="AC54" i="15"/>
  <c r="AA54" i="15"/>
  <c r="Y54" i="15"/>
  <c r="X54" i="15"/>
  <c r="W54" i="15"/>
  <c r="V54" i="15"/>
  <c r="U54" i="15"/>
  <c r="C60" i="15"/>
  <c r="R60" i="15" s="1"/>
  <c r="D60" i="15"/>
  <c r="E60" i="15"/>
  <c r="F60" i="15"/>
  <c r="G60" i="15"/>
  <c r="H60" i="15"/>
  <c r="I60" i="15"/>
  <c r="J60" i="15"/>
  <c r="K60" i="15"/>
  <c r="L60" i="15"/>
  <c r="M60" i="15"/>
  <c r="N60" i="15"/>
  <c r="O60" i="15"/>
  <c r="P60" i="15"/>
  <c r="Q60" i="15"/>
  <c r="R54" i="15"/>
  <c r="Q54" i="15"/>
  <c r="P54" i="15"/>
  <c r="O54" i="15"/>
  <c r="N54" i="15"/>
  <c r="M54" i="15"/>
  <c r="L54" i="15"/>
  <c r="K54" i="15"/>
  <c r="J54" i="15"/>
  <c r="I54" i="15"/>
  <c r="H54" i="15"/>
  <c r="F54" i="15"/>
  <c r="G54" i="15"/>
  <c r="E54" i="15"/>
  <c r="D54" i="15"/>
  <c r="C54" i="15"/>
  <c r="B24" i="16"/>
  <c r="B18" i="16"/>
  <c r="E12" i="16"/>
  <c r="D12" i="16"/>
  <c r="C12" i="16"/>
  <c r="C8" i="16"/>
  <c r="D8" i="16"/>
  <c r="E8" i="16"/>
  <c r="B6" i="16"/>
  <c r="C6" i="16"/>
  <c r="D6" i="16"/>
  <c r="E6" i="16"/>
  <c r="B6" i="15"/>
  <c r="E7" i="16"/>
  <c r="D7" i="16"/>
  <c r="C7" i="16"/>
  <c r="B8" i="16"/>
  <c r="B7" i="16"/>
  <c r="E69" i="15"/>
  <c r="F69" i="15" s="1"/>
  <c r="G69" i="15" s="1"/>
  <c r="H69" i="15" s="1"/>
  <c r="I69" i="15" s="1"/>
  <c r="J69" i="15" s="1"/>
  <c r="K69" i="15" s="1"/>
  <c r="L69" i="15" s="1"/>
  <c r="M69" i="15" s="1"/>
  <c r="N69" i="15" s="1"/>
  <c r="Z57" i="13"/>
  <c r="AA57" i="13"/>
  <c r="AK58" i="15"/>
  <c r="AK59" i="15"/>
  <c r="AK52" i="15"/>
  <c r="AK53" i="15"/>
  <c r="AE58" i="15"/>
  <c r="AE52" i="15"/>
  <c r="AE59" i="15"/>
  <c r="AE53" i="15"/>
  <c r="R57" i="15"/>
  <c r="R56" i="15"/>
  <c r="C59" i="15"/>
  <c r="D59" i="15"/>
  <c r="E59" i="15"/>
  <c r="Q59" i="15"/>
  <c r="Q58" i="15"/>
  <c r="C58" i="15"/>
  <c r="E58" i="15"/>
  <c r="C53" i="15"/>
  <c r="E53" i="15"/>
  <c r="Q53" i="15"/>
  <c r="R51" i="15"/>
  <c r="R50" i="15"/>
  <c r="Q52" i="15"/>
  <c r="E52" i="15"/>
  <c r="C52" i="15"/>
  <c r="R20" i="15"/>
  <c r="R19" i="15"/>
  <c r="R18" i="15"/>
  <c r="R17" i="15"/>
  <c r="R16" i="15"/>
  <c r="R15" i="15"/>
  <c r="R14" i="15"/>
  <c r="R13" i="15"/>
  <c r="R38" i="15"/>
  <c r="R37" i="15"/>
  <c r="R36" i="15"/>
  <c r="R35" i="15"/>
  <c r="R34" i="15"/>
  <c r="R33" i="15"/>
  <c r="R32" i="15"/>
  <c r="R31" i="15"/>
  <c r="R30" i="15"/>
  <c r="R29" i="15"/>
  <c r="R28" i="15"/>
  <c r="R27" i="15"/>
  <c r="R26" i="15"/>
  <c r="R25" i="15"/>
  <c r="R24" i="15"/>
  <c r="R23" i="15"/>
  <c r="R22" i="15"/>
  <c r="R41" i="15"/>
  <c r="R42" i="15"/>
  <c r="R43" i="15"/>
  <c r="R44" i="15"/>
  <c r="R45" i="15"/>
  <c r="R46" i="15"/>
  <c r="R40" i="15"/>
  <c r="R8" i="15"/>
  <c r="R7" i="15"/>
  <c r="AK39" i="15"/>
  <c r="AK21" i="15"/>
  <c r="AK12" i="15"/>
  <c r="AK47" i="15" s="1"/>
  <c r="AE39" i="15"/>
  <c r="AE21" i="15"/>
  <c r="AE12" i="15"/>
  <c r="Q39" i="15"/>
  <c r="Q21" i="15"/>
  <c r="Q12" i="15"/>
  <c r="E39" i="15"/>
  <c r="E21" i="15"/>
  <c r="E12" i="15"/>
  <c r="C39" i="15"/>
  <c r="C21" i="15"/>
  <c r="C12" i="15"/>
  <c r="C47" i="15" s="1"/>
  <c r="AH59" i="13"/>
  <c r="AH58" i="13"/>
  <c r="AH56" i="13"/>
  <c r="AH55" i="13"/>
  <c r="AH53" i="13"/>
  <c r="AH52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7" i="13"/>
  <c r="AH38" i="13"/>
  <c r="AH39" i="13"/>
  <c r="AH40" i="13"/>
  <c r="AH41" i="13"/>
  <c r="AH42" i="13"/>
  <c r="AH43" i="13"/>
  <c r="AH44" i="13"/>
  <c r="AH45" i="13"/>
  <c r="AH46" i="13"/>
  <c r="AH47" i="13"/>
  <c r="AH48" i="13"/>
  <c r="AH49" i="13"/>
  <c r="AH50" i="13"/>
  <c r="AH15" i="13"/>
  <c r="AH11" i="13"/>
  <c r="AH1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B42" i="13"/>
  <c r="B50" i="13" s="1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B24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B15" i="13"/>
  <c r="P57" i="13"/>
  <c r="E57" i="13"/>
  <c r="B57" i="13"/>
  <c r="AE47" i="15" l="1"/>
  <c r="E47" i="15"/>
  <c r="Q47" i="15"/>
  <c r="D57" i="13"/>
  <c r="F57" i="13"/>
  <c r="G57" i="13"/>
  <c r="H57" i="13"/>
  <c r="I57" i="13"/>
  <c r="J57" i="13"/>
  <c r="K57" i="13"/>
  <c r="L57" i="13"/>
  <c r="M57" i="13"/>
  <c r="N57" i="13"/>
  <c r="O57" i="13"/>
  <c r="Q57" i="13"/>
  <c r="R57" i="13"/>
  <c r="S57" i="13"/>
  <c r="T57" i="13"/>
  <c r="U57" i="13"/>
  <c r="V57" i="13"/>
  <c r="W57" i="13"/>
  <c r="X57" i="13"/>
  <c r="Y57" i="13"/>
  <c r="AB57" i="13"/>
  <c r="AC57" i="13"/>
  <c r="AD57" i="13"/>
  <c r="AE57" i="13"/>
  <c r="AF57" i="13"/>
  <c r="AG57" i="13"/>
  <c r="C57" i="13"/>
  <c r="A132" i="17" l="1"/>
  <c r="A106" i="16" l="1"/>
  <c r="C99" i="16"/>
  <c r="B99" i="16"/>
  <c r="V58" i="15"/>
  <c r="W58" i="15"/>
  <c r="X58" i="15"/>
  <c r="Y58" i="15"/>
  <c r="AA58" i="15"/>
  <c r="AB58" i="15"/>
  <c r="AC58" i="15"/>
  <c r="AD58" i="15"/>
  <c r="AF58" i="15"/>
  <c r="AG58" i="15"/>
  <c r="AH58" i="15"/>
  <c r="AI58" i="15"/>
  <c r="AJ58" i="15"/>
  <c r="AL58" i="15"/>
  <c r="U58" i="15"/>
  <c r="V52" i="15"/>
  <c r="W52" i="15"/>
  <c r="X52" i="15"/>
  <c r="Y52" i="15"/>
  <c r="AA52" i="15"/>
  <c r="AB52" i="15"/>
  <c r="AC52" i="15"/>
  <c r="AD52" i="15"/>
  <c r="AF52" i="15"/>
  <c r="AG52" i="15"/>
  <c r="AH52" i="15"/>
  <c r="AI52" i="15"/>
  <c r="AJ52" i="15"/>
  <c r="AL52" i="15"/>
  <c r="U52" i="15"/>
  <c r="V9" i="15"/>
  <c r="V10" i="15" s="1"/>
  <c r="W9" i="15"/>
  <c r="W10" i="15" s="1"/>
  <c r="X9" i="15"/>
  <c r="Y9" i="15"/>
  <c r="AA9" i="15"/>
  <c r="AA10" i="15" s="1"/>
  <c r="AB9" i="15"/>
  <c r="AB10" i="15" s="1"/>
  <c r="AC9" i="15"/>
  <c r="AC10" i="15" s="1"/>
  <c r="AD9" i="15"/>
  <c r="AD10" i="15" s="1"/>
  <c r="AF9" i="15"/>
  <c r="AF10" i="15" s="1"/>
  <c r="AG9" i="15"/>
  <c r="AG10" i="15" s="1"/>
  <c r="AH9" i="15"/>
  <c r="AH10" i="15" s="1"/>
  <c r="AI9" i="15"/>
  <c r="AI10" i="15" s="1"/>
  <c r="AJ9" i="15"/>
  <c r="AJ10" i="15" s="1"/>
  <c r="AL9" i="15"/>
  <c r="AL10" i="15" s="1"/>
  <c r="X10" i="15"/>
  <c r="Y10" i="15"/>
  <c r="U9" i="15"/>
  <c r="U10" i="15" s="1"/>
  <c r="D9" i="15"/>
  <c r="D10" i="15" s="1"/>
  <c r="F9" i="15"/>
  <c r="F10" i="15" s="1"/>
  <c r="G9" i="15"/>
  <c r="G10" i="15" s="1"/>
  <c r="H9" i="15"/>
  <c r="H10" i="15" s="1"/>
  <c r="I9" i="15"/>
  <c r="I10" i="15" s="1"/>
  <c r="J9" i="15"/>
  <c r="J10" i="15" s="1"/>
  <c r="K9" i="15"/>
  <c r="K10" i="15" s="1"/>
  <c r="L9" i="15"/>
  <c r="L10" i="15" s="1"/>
  <c r="M9" i="15"/>
  <c r="M10" i="15" s="1"/>
  <c r="N9" i="15"/>
  <c r="N10" i="15" s="1"/>
  <c r="O9" i="15"/>
  <c r="O10" i="15" s="1"/>
  <c r="P9" i="15"/>
  <c r="P10" i="15" s="1"/>
  <c r="D58" i="15"/>
  <c r="F58" i="15"/>
  <c r="G58" i="15"/>
  <c r="H58" i="15"/>
  <c r="I58" i="15"/>
  <c r="J58" i="15"/>
  <c r="K58" i="15"/>
  <c r="L58" i="15"/>
  <c r="M58" i="15"/>
  <c r="N58" i="15"/>
  <c r="O58" i="15"/>
  <c r="P58" i="15"/>
  <c r="D52" i="15"/>
  <c r="F52" i="15"/>
  <c r="G52" i="15"/>
  <c r="H52" i="15"/>
  <c r="I52" i="15"/>
  <c r="J52" i="15"/>
  <c r="K52" i="15"/>
  <c r="L52" i="15"/>
  <c r="M52" i="15"/>
  <c r="N52" i="15"/>
  <c r="O52" i="15"/>
  <c r="P52" i="15"/>
  <c r="D9" i="16" l="1"/>
  <c r="C9" i="16"/>
  <c r="C36" i="16"/>
  <c r="E30" i="16"/>
  <c r="C30" i="16"/>
  <c r="D30" i="16"/>
  <c r="E9" i="16"/>
  <c r="C37" i="16"/>
  <c r="V21" i="15"/>
  <c r="W21" i="15"/>
  <c r="X21" i="15"/>
  <c r="Y21" i="15"/>
  <c r="AA21" i="15"/>
  <c r="AB21" i="15"/>
  <c r="AC21" i="15"/>
  <c r="AD21" i="15"/>
  <c r="AF21" i="15"/>
  <c r="AG21" i="15"/>
  <c r="AH21" i="15"/>
  <c r="AI21" i="15"/>
  <c r="AJ21" i="15"/>
  <c r="AL21" i="15"/>
  <c r="U21" i="15"/>
  <c r="F21" i="15"/>
  <c r="G21" i="15"/>
  <c r="H21" i="15"/>
  <c r="I21" i="15"/>
  <c r="J21" i="15"/>
  <c r="K21" i="15"/>
  <c r="L21" i="15"/>
  <c r="M21" i="15"/>
  <c r="N21" i="15"/>
  <c r="O21" i="15"/>
  <c r="P21" i="15"/>
  <c r="D21" i="15"/>
  <c r="AM13" i="15"/>
  <c r="AM14" i="15"/>
  <c r="AM15" i="15"/>
  <c r="AM16" i="15"/>
  <c r="AM17" i="15"/>
  <c r="AM18" i="15"/>
  <c r="AM19" i="15"/>
  <c r="AM20" i="15"/>
  <c r="AM22" i="15"/>
  <c r="AM23" i="15"/>
  <c r="AM24" i="15"/>
  <c r="AM25" i="15"/>
  <c r="AM26" i="15"/>
  <c r="AM27" i="15"/>
  <c r="AM28" i="15"/>
  <c r="AM29" i="15"/>
  <c r="AM30" i="15"/>
  <c r="AM31" i="15"/>
  <c r="AM32" i="15"/>
  <c r="AM33" i="15"/>
  <c r="AM34" i="15"/>
  <c r="AM35" i="15"/>
  <c r="AM36" i="15"/>
  <c r="AM37" i="15"/>
  <c r="AM38" i="15"/>
  <c r="AM40" i="15"/>
  <c r="AM41" i="15"/>
  <c r="AM42" i="15"/>
  <c r="AM43" i="15"/>
  <c r="AM44" i="15"/>
  <c r="AM45" i="15"/>
  <c r="AM46" i="15"/>
  <c r="B46" i="15" s="1"/>
  <c r="Z13" i="15"/>
  <c r="Z14" i="15"/>
  <c r="Z15" i="15"/>
  <c r="Z16" i="15"/>
  <c r="Z17" i="15"/>
  <c r="Z18" i="15"/>
  <c r="Z19" i="15"/>
  <c r="Z20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45" i="15"/>
  <c r="Z44" i="15"/>
  <c r="Z43" i="15"/>
  <c r="Z42" i="15"/>
  <c r="Z41" i="15"/>
  <c r="Z40" i="15"/>
  <c r="R21" i="15" l="1"/>
  <c r="B36" i="15"/>
  <c r="B19" i="15"/>
  <c r="B45" i="15"/>
  <c r="B41" i="15"/>
  <c r="B32" i="15"/>
  <c r="B24" i="15"/>
  <c r="B28" i="15"/>
  <c r="B15" i="15"/>
  <c r="B9" i="16"/>
  <c r="B37" i="15"/>
  <c r="B29" i="15"/>
  <c r="B20" i="15"/>
  <c r="B35" i="15"/>
  <c r="B31" i="15"/>
  <c r="B27" i="15"/>
  <c r="B23" i="15"/>
  <c r="B18" i="15"/>
  <c r="B14" i="15"/>
  <c r="B33" i="15"/>
  <c r="B25" i="15"/>
  <c r="B16" i="15"/>
  <c r="B44" i="15"/>
  <c r="Z21" i="15"/>
  <c r="B43" i="15"/>
  <c r="B42" i="15"/>
  <c r="B38" i="15"/>
  <c r="B34" i="15"/>
  <c r="B30" i="15"/>
  <c r="B26" i="15"/>
  <c r="AM21" i="15"/>
  <c r="B17" i="15"/>
  <c r="B22" i="15"/>
  <c r="V59" i="15"/>
  <c r="W59" i="15"/>
  <c r="X59" i="15"/>
  <c r="Y59" i="15"/>
  <c r="AA59" i="15"/>
  <c r="AB59" i="15"/>
  <c r="AC59" i="15"/>
  <c r="AD59" i="15"/>
  <c r="AF59" i="15"/>
  <c r="AG59" i="15"/>
  <c r="AH59" i="15"/>
  <c r="AI59" i="15"/>
  <c r="AJ59" i="15"/>
  <c r="AL59" i="15"/>
  <c r="U59" i="15"/>
  <c r="F59" i="15"/>
  <c r="G59" i="15"/>
  <c r="H59" i="15"/>
  <c r="I59" i="15"/>
  <c r="J59" i="15"/>
  <c r="K59" i="15"/>
  <c r="L59" i="15"/>
  <c r="M59" i="15"/>
  <c r="N59" i="15"/>
  <c r="O59" i="15"/>
  <c r="P59" i="15"/>
  <c r="AM8" i="15"/>
  <c r="AM7" i="15"/>
  <c r="Z8" i="15"/>
  <c r="Z7" i="15"/>
  <c r="A135" i="15"/>
  <c r="Z9" i="15" l="1"/>
  <c r="Z10" i="15" s="1"/>
  <c r="AM9" i="15"/>
  <c r="AM10" i="15" s="1"/>
  <c r="B21" i="15"/>
  <c r="B13" i="16" s="1"/>
  <c r="B7" i="15"/>
  <c r="C29" i="16"/>
  <c r="D29" i="16"/>
  <c r="E29" i="16"/>
  <c r="R9" i="15"/>
  <c r="R10" i="15" s="1"/>
  <c r="B8" i="15"/>
  <c r="P53" i="15"/>
  <c r="O53" i="15"/>
  <c r="N53" i="15"/>
  <c r="M53" i="15"/>
  <c r="L53" i="15"/>
  <c r="K53" i="15"/>
  <c r="J53" i="15"/>
  <c r="I53" i="15"/>
  <c r="H53" i="15"/>
  <c r="G53" i="15"/>
  <c r="F53" i="15"/>
  <c r="D53" i="15"/>
  <c r="Y53" i="15"/>
  <c r="X53" i="15"/>
  <c r="W53" i="15"/>
  <c r="V53" i="15"/>
  <c r="U53" i="15"/>
  <c r="H129" i="15"/>
  <c r="G129" i="15"/>
  <c r="F129" i="15"/>
  <c r="D129" i="15"/>
  <c r="B129" i="15"/>
  <c r="T129" i="15"/>
  <c r="S129" i="15"/>
  <c r="R129" i="15"/>
  <c r="P129" i="15"/>
  <c r="O129" i="15"/>
  <c r="N129" i="15"/>
  <c r="M129" i="15"/>
  <c r="L129" i="15"/>
  <c r="K129" i="15"/>
  <c r="J129" i="15"/>
  <c r="AA53" i="15"/>
  <c r="AB53" i="15"/>
  <c r="AC53" i="15"/>
  <c r="AD53" i="15"/>
  <c r="AF53" i="15"/>
  <c r="AG53" i="15"/>
  <c r="AH53" i="15"/>
  <c r="AI53" i="15"/>
  <c r="AJ53" i="15"/>
  <c r="AL53" i="15"/>
  <c r="AM57" i="15"/>
  <c r="AM58" i="15" s="1"/>
  <c r="AM56" i="15"/>
  <c r="AM51" i="15"/>
  <c r="AM52" i="15" s="1"/>
  <c r="AM50" i="15"/>
  <c r="Z57" i="15"/>
  <c r="Z58" i="15" s="1"/>
  <c r="Z56" i="15"/>
  <c r="Z51" i="15"/>
  <c r="Z52" i="15" s="1"/>
  <c r="Z50" i="15"/>
  <c r="AX44" i="15" s="1"/>
  <c r="R67" i="15"/>
  <c r="R66" i="15"/>
  <c r="AX45" i="15"/>
  <c r="AX43" i="15"/>
  <c r="AX42" i="15"/>
  <c r="AX40" i="15"/>
  <c r="AL39" i="15"/>
  <c r="O39" i="15"/>
  <c r="Y39" i="15"/>
  <c r="AI39" i="15"/>
  <c r="AH39" i="15"/>
  <c r="N39" i="15"/>
  <c r="M39" i="15"/>
  <c r="L39" i="15"/>
  <c r="X39" i="15"/>
  <c r="K39" i="15"/>
  <c r="AG39" i="15"/>
  <c r="J39" i="15"/>
  <c r="AF39" i="15"/>
  <c r="AJ39" i="15"/>
  <c r="I39" i="15"/>
  <c r="H39" i="15"/>
  <c r="G39" i="15"/>
  <c r="AD39" i="15"/>
  <c r="W39" i="15"/>
  <c r="V39" i="15"/>
  <c r="P39" i="15"/>
  <c r="AC39" i="15"/>
  <c r="F39" i="15"/>
  <c r="AB39" i="15"/>
  <c r="AA39" i="15"/>
  <c r="D39" i="15"/>
  <c r="U39" i="15"/>
  <c r="AX38" i="15"/>
  <c r="AX37" i="15"/>
  <c r="AX36" i="15"/>
  <c r="AX35" i="15"/>
  <c r="AX34" i="15"/>
  <c r="AX32" i="15"/>
  <c r="AX31" i="15"/>
  <c r="AX30" i="15"/>
  <c r="AX29" i="15"/>
  <c r="AX28" i="15"/>
  <c r="AX27" i="15"/>
  <c r="AX26" i="15"/>
  <c r="AX25" i="15"/>
  <c r="AX24" i="15"/>
  <c r="AX23" i="15"/>
  <c r="AX22" i="15"/>
  <c r="AX20" i="15"/>
  <c r="AY20" i="15" s="1"/>
  <c r="AX19" i="15"/>
  <c r="AX18" i="15"/>
  <c r="AX17" i="15"/>
  <c r="AX16" i="15"/>
  <c r="AX14" i="15"/>
  <c r="AX13" i="15"/>
  <c r="AL12" i="15"/>
  <c r="O12" i="15"/>
  <c r="Y12" i="15"/>
  <c r="AI12" i="15"/>
  <c r="AH12" i="15"/>
  <c r="N12" i="15"/>
  <c r="M12" i="15"/>
  <c r="L12" i="15"/>
  <c r="X12" i="15"/>
  <c r="K12" i="15"/>
  <c r="AG12" i="15"/>
  <c r="J12" i="15"/>
  <c r="AF12" i="15"/>
  <c r="AJ12" i="15"/>
  <c r="I12" i="15"/>
  <c r="H12" i="15"/>
  <c r="G12" i="15"/>
  <c r="AD12" i="15"/>
  <c r="W12" i="15"/>
  <c r="V12" i="15"/>
  <c r="P12" i="15"/>
  <c r="AC12" i="15"/>
  <c r="F12" i="15"/>
  <c r="AB12" i="15"/>
  <c r="AA12" i="15"/>
  <c r="D12" i="15"/>
  <c r="U12" i="15"/>
  <c r="AX8" i="15"/>
  <c r="AX7" i="15"/>
  <c r="B40" i="15" l="1"/>
  <c r="R39" i="15"/>
  <c r="B13" i="15"/>
  <c r="R12" i="15"/>
  <c r="Z59" i="15"/>
  <c r="AM59" i="15"/>
  <c r="B9" i="15"/>
  <c r="B10" i="15" s="1"/>
  <c r="R58" i="15"/>
  <c r="R59" i="15"/>
  <c r="D32" i="16"/>
  <c r="D33" i="16" s="1"/>
  <c r="D34" i="16" s="1"/>
  <c r="C32" i="16"/>
  <c r="C33" i="16" s="1"/>
  <c r="C34" i="16" s="1"/>
  <c r="E32" i="16"/>
  <c r="E33" i="16" s="1"/>
  <c r="E34" i="16" s="1"/>
  <c r="AM39" i="15"/>
  <c r="R52" i="15"/>
  <c r="AX33" i="15"/>
  <c r="I129" i="15"/>
  <c r="B51" i="15"/>
  <c r="B69" i="15" s="1"/>
  <c r="C69" i="15" s="1"/>
  <c r="D69" i="15" s="1"/>
  <c r="AM12" i="15"/>
  <c r="U129" i="15"/>
  <c r="Z12" i="15"/>
  <c r="Z39" i="15"/>
  <c r="R53" i="15"/>
  <c r="B50" i="15"/>
  <c r="B68" i="15" s="1"/>
  <c r="AM53" i="15"/>
  <c r="B56" i="15"/>
  <c r="Z53" i="15"/>
  <c r="AX15" i="15"/>
  <c r="B57" i="15"/>
  <c r="D47" i="15"/>
  <c r="AC47" i="15"/>
  <c r="AD47" i="15"/>
  <c r="AJ47" i="15"/>
  <c r="K47" i="15"/>
  <c r="N47" i="15"/>
  <c r="O47" i="15"/>
  <c r="AA47" i="15"/>
  <c r="P47" i="15"/>
  <c r="G47" i="15"/>
  <c r="AF47" i="15"/>
  <c r="X47" i="15"/>
  <c r="AH47" i="15"/>
  <c r="AL47" i="15"/>
  <c r="U47" i="15"/>
  <c r="F47" i="15"/>
  <c r="W47" i="15"/>
  <c r="I47" i="15"/>
  <c r="AG47" i="15"/>
  <c r="M47" i="15"/>
  <c r="Y47" i="15"/>
  <c r="AB47" i="15"/>
  <c r="H47" i="15"/>
  <c r="L47" i="15"/>
  <c r="V47" i="15"/>
  <c r="J47" i="15"/>
  <c r="AI47" i="15"/>
  <c r="AX12" i="15"/>
  <c r="R47" i="15" l="1"/>
  <c r="B39" i="15"/>
  <c r="B14" i="16" s="1"/>
  <c r="B59" i="15"/>
  <c r="AM47" i="15"/>
  <c r="AX51" i="15"/>
  <c r="B52" i="15"/>
  <c r="AX57" i="15"/>
  <c r="B58" i="15"/>
  <c r="B53" i="15"/>
  <c r="AX46" i="15"/>
  <c r="AX39" i="15"/>
  <c r="AX21" i="15"/>
  <c r="B12" i="15"/>
  <c r="B12" i="16" s="1"/>
  <c r="B30" i="16" s="1"/>
  <c r="AX50" i="15"/>
  <c r="AX56" i="15"/>
  <c r="V129" i="15"/>
  <c r="AX41" i="15"/>
  <c r="Z47" i="15"/>
  <c r="B47" i="15" l="1"/>
  <c r="B15" i="16" s="1"/>
  <c r="AX47" i="15"/>
  <c r="D15" i="13" l="1"/>
  <c r="C15" i="13"/>
  <c r="AI23" i="13"/>
  <c r="B32" i="16" l="1"/>
  <c r="B33" i="16" s="1"/>
  <c r="B34" i="16" s="1"/>
  <c r="C142" i="13"/>
  <c r="C141" i="13"/>
  <c r="C140" i="13"/>
  <c r="A128" i="13"/>
  <c r="C139" i="13" s="1"/>
</calcChain>
</file>

<file path=xl/sharedStrings.xml><?xml version="1.0" encoding="utf-8"?>
<sst xmlns="http://schemas.openxmlformats.org/spreadsheetml/2006/main" count="430" uniqueCount="157">
  <si>
    <t>Enveloppe</t>
  </si>
  <si>
    <t>Production energétique</t>
  </si>
  <si>
    <t>Equipements</t>
  </si>
  <si>
    <t>Base (regl.)</t>
  </si>
  <si>
    <t>Isolation murs par l'extérieur</t>
  </si>
  <si>
    <t>Isolation murs par l'intérieur</t>
  </si>
  <si>
    <t>Isolation toiture perdue</t>
  </si>
  <si>
    <t>Isolation toiture sous rampants</t>
  </si>
  <si>
    <t>changement menuiseries Extérieures</t>
  </si>
  <si>
    <t>Etanchéité/calfeutrage menuiseries</t>
  </si>
  <si>
    <t>Aménagement d'espaces tampons</t>
  </si>
  <si>
    <t>Chaudière gaz/fioul au sol</t>
  </si>
  <si>
    <t>Chaudière gaz/fioul murale</t>
  </si>
  <si>
    <t>PAC</t>
  </si>
  <si>
    <t>Chaudière granulés</t>
  </si>
  <si>
    <t>Chaudière bois déchiqueté</t>
  </si>
  <si>
    <t>Raccordement réseau de chaleur</t>
  </si>
  <si>
    <t>Pompes et reseaux hydrauliques</t>
  </si>
  <si>
    <t>Convecteurs électriques</t>
  </si>
  <si>
    <t>Régulation hydraulique + chaudière</t>
  </si>
  <si>
    <t>Télégestion</t>
  </si>
  <si>
    <t>Réglages, équilibrage et désembouage</t>
  </si>
  <si>
    <t>Contrat d'exploitation avec intéressement</t>
  </si>
  <si>
    <t>Chauffe eau électrique</t>
  </si>
  <si>
    <t>Chauffe eau hydraulique</t>
  </si>
  <si>
    <t>ECS solaire</t>
  </si>
  <si>
    <t>Production PV</t>
  </si>
  <si>
    <t xml:space="preserve">Luminaires </t>
  </si>
  <si>
    <t>Détection et commande</t>
  </si>
  <si>
    <t>Entretien et maintenance</t>
  </si>
  <si>
    <t>VMC Double flux</t>
  </si>
  <si>
    <t>VMC hygro réglable</t>
  </si>
  <si>
    <t>GTB/GTC</t>
  </si>
  <si>
    <t>Action</t>
  </si>
  <si>
    <t xml:space="preserve">Emetteurs hydrauliques </t>
  </si>
  <si>
    <t>Commune</t>
  </si>
  <si>
    <t>Surface</t>
  </si>
  <si>
    <t>Observations</t>
  </si>
  <si>
    <t>Mode chauffage</t>
  </si>
  <si>
    <t>Date audit</t>
  </si>
  <si>
    <t xml:space="preserve">Isolation plancher en sous face </t>
  </si>
  <si>
    <t>Réglages, entretien et maintenance</t>
  </si>
  <si>
    <t>Scénario 1</t>
  </si>
  <si>
    <t>Invest</t>
  </si>
  <si>
    <t>Econ</t>
  </si>
  <si>
    <t>Scénario 2</t>
  </si>
  <si>
    <t>Généralités</t>
  </si>
  <si>
    <t>Beaufort</t>
  </si>
  <si>
    <t>Poste-Logement</t>
  </si>
  <si>
    <t>Cesarches</t>
  </si>
  <si>
    <t>Ecole</t>
  </si>
  <si>
    <t>Cléry</t>
  </si>
  <si>
    <t>consommation €/an</t>
  </si>
  <si>
    <t>Salle polyvalente</t>
  </si>
  <si>
    <t>Crest-Voland</t>
  </si>
  <si>
    <t>Mairie-salle des fêtes</t>
  </si>
  <si>
    <t>Esserts Blay</t>
  </si>
  <si>
    <t>Salle de La Aula</t>
  </si>
  <si>
    <t>Flumet</t>
  </si>
  <si>
    <t>Frontenex</t>
  </si>
  <si>
    <t>Maison des sociétés</t>
  </si>
  <si>
    <t>Gilly</t>
  </si>
  <si>
    <t>Salle des sports</t>
  </si>
  <si>
    <t>Lagietaz</t>
  </si>
  <si>
    <t>Mercury</t>
  </si>
  <si>
    <t>Monthon</t>
  </si>
  <si>
    <t>ND de Bellecombe</t>
  </si>
  <si>
    <t>Plancherine</t>
  </si>
  <si>
    <t>Rognaix</t>
  </si>
  <si>
    <t>St Vital</t>
  </si>
  <si>
    <t>Tournon</t>
  </si>
  <si>
    <t>Tours en Savoie</t>
  </si>
  <si>
    <t>Venthon</t>
  </si>
  <si>
    <t>Verrens Arvey</t>
  </si>
  <si>
    <t>Grignon</t>
  </si>
  <si>
    <t>Gresy sur Isère</t>
  </si>
  <si>
    <t>Groupe scolaire Cybelle</t>
  </si>
  <si>
    <t xml:space="preserve">Ecole </t>
  </si>
  <si>
    <t>ND des Milières</t>
  </si>
  <si>
    <t xml:space="preserve">Mairie </t>
  </si>
  <si>
    <t xml:space="preserve">Ecole primaire </t>
  </si>
  <si>
    <t>Thenesol</t>
  </si>
  <si>
    <t xml:space="preserve">Salle polyvalente </t>
  </si>
  <si>
    <t>Mairie et école</t>
  </si>
  <si>
    <t>Mairie</t>
  </si>
  <si>
    <t>Garages communaux</t>
  </si>
  <si>
    <t>TOTAL</t>
  </si>
  <si>
    <t>Mairie-Ecole-Logement</t>
  </si>
  <si>
    <t>Bâtiment périscolaire</t>
  </si>
  <si>
    <t>Services techniques</t>
  </si>
  <si>
    <t>Mairie et salle polyva.</t>
  </si>
  <si>
    <t>Mairie et salle polyv</t>
  </si>
  <si>
    <t>Ecole maternelle</t>
  </si>
  <si>
    <t>La Bathie</t>
  </si>
  <si>
    <t>Total Ecoles</t>
  </si>
  <si>
    <t>Total mairies et tertiaire</t>
  </si>
  <si>
    <t>Salles et garages</t>
  </si>
  <si>
    <t>Total salles</t>
  </si>
  <si>
    <t>Villard /Doron</t>
  </si>
  <si>
    <t>Mairies et tertiaire</t>
  </si>
  <si>
    <t>Production PV (pour mémoire)</t>
  </si>
  <si>
    <t>Définition et mise en œuvre de stratégie territoriale de rénovation du patrimoine public sur Arlysère</t>
  </si>
  <si>
    <t>TRI</t>
  </si>
  <si>
    <t>&lt; 10 ans</t>
  </si>
  <si>
    <t>10-20 ans</t>
  </si>
  <si>
    <t>&gt; 20 ans</t>
  </si>
  <si>
    <t>Econ %</t>
  </si>
  <si>
    <t>Econ k€</t>
  </si>
  <si>
    <t>€/m²</t>
  </si>
  <si>
    <t>kWh/mé</t>
  </si>
  <si>
    <t>Surface SHON</t>
  </si>
  <si>
    <t>DETR 20 %</t>
  </si>
  <si>
    <t>CD 73 20% isol</t>
  </si>
  <si>
    <t>Total aide</t>
  </si>
  <si>
    <t>Reste à financer</t>
  </si>
  <si>
    <t>Aides mobilisables hors EnR</t>
  </si>
  <si>
    <t>Investissement</t>
  </si>
  <si>
    <t>Econ annuelle cumulée</t>
  </si>
  <si>
    <t>Année 1</t>
  </si>
  <si>
    <t>Année 2</t>
  </si>
  <si>
    <t>Année 3</t>
  </si>
  <si>
    <t>Année 4</t>
  </si>
  <si>
    <t>Année 5</t>
  </si>
  <si>
    <t>Année 6</t>
  </si>
  <si>
    <t>Année 7</t>
  </si>
  <si>
    <t>Année 8</t>
  </si>
  <si>
    <t>Année 9</t>
  </si>
  <si>
    <t>Année 10</t>
  </si>
  <si>
    <t>Année 11</t>
  </si>
  <si>
    <t>Année 12</t>
  </si>
  <si>
    <t>CEE scénario 1</t>
  </si>
  <si>
    <t>CEE scénario 2</t>
  </si>
  <si>
    <t>Allondaz</t>
  </si>
  <si>
    <t>Ecole - Mairie</t>
  </si>
  <si>
    <t>Cevens</t>
  </si>
  <si>
    <t>St Paul sur Isère</t>
  </si>
  <si>
    <t>Bâtiment</t>
  </si>
  <si>
    <t>Groupe scolaire</t>
  </si>
  <si>
    <t>Année 13</t>
  </si>
  <si>
    <t>Nbre</t>
  </si>
  <si>
    <t>CEE</t>
  </si>
  <si>
    <t>commune 1</t>
  </si>
  <si>
    <t>commune 2</t>
  </si>
  <si>
    <t>commune 3</t>
  </si>
  <si>
    <t>commune 4</t>
  </si>
  <si>
    <t>commune 5</t>
  </si>
  <si>
    <t>commune 6</t>
  </si>
  <si>
    <t>commune 7</t>
  </si>
  <si>
    <t>commune 8</t>
  </si>
  <si>
    <t>commune 9</t>
  </si>
  <si>
    <t>commune 10</t>
  </si>
  <si>
    <t>commune 11</t>
  </si>
  <si>
    <t>commune 12</t>
  </si>
  <si>
    <t>commune 13</t>
  </si>
  <si>
    <t>commune 14</t>
  </si>
  <si>
    <t>commune 15</t>
  </si>
  <si>
    <t xml:space="preserve">Définition et mise en œuvre de stratégie territoriale de rénovation du patrimoine public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</si>
</sst>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\ _ \k&quot;€&quot;;"/>
    <numFmt numFmtId="165" formatCode="_-* #,##0\ _€_-;\-* #,##0\ _€_-;_-* &quot;-&quot;??\ _€_-;_-@_-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b/>
      <sz val="11"/>
      <color indexed="17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sz val="14"/>
      <color rgb="FF009CD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78">
    <xf numFmtId="0" fontId="0" fillId="0" borderId="0" xfId="0"/>
    <xf numFmtId="0" fontId="3" fillId="0" borderId="4" xfId="2" applyFont="1" applyFill="1" applyBorder="1" applyAlignment="1"/>
    <xf numFmtId="1" fontId="4" fillId="2" borderId="4" xfId="0" applyNumberFormat="1" applyFont="1" applyFill="1" applyBorder="1" applyAlignment="1"/>
    <xf numFmtId="1" fontId="4" fillId="3" borderId="4" xfId="0" applyNumberFormat="1" applyFont="1" applyFill="1" applyBorder="1" applyAlignment="1"/>
    <xf numFmtId="1" fontId="4" fillId="0" borderId="4" xfId="0" applyNumberFormat="1" applyFont="1" applyFill="1" applyBorder="1" applyAlignment="1"/>
    <xf numFmtId="1" fontId="4" fillId="4" borderId="4" xfId="0" applyNumberFormat="1" applyFont="1" applyFill="1" applyBorder="1" applyAlignment="1"/>
    <xf numFmtId="0" fontId="4" fillId="0" borderId="4" xfId="0" applyFont="1" applyFill="1" applyBorder="1" applyAlignment="1">
      <alignment horizontal="right" vertical="center"/>
    </xf>
    <xf numFmtId="0" fontId="6" fillId="0" borderId="4" xfId="2" applyFont="1" applyFill="1" applyBorder="1"/>
    <xf numFmtId="3" fontId="6" fillId="0" borderId="4" xfId="2" applyNumberFormat="1" applyFont="1" applyFill="1" applyBorder="1"/>
    <xf numFmtId="3" fontId="6" fillId="2" borderId="4" xfId="2" applyNumberFormat="1" applyFont="1" applyFill="1" applyBorder="1"/>
    <xf numFmtId="3" fontId="6" fillId="4" borderId="4" xfId="2" applyNumberFormat="1" applyFont="1" applyFill="1" applyBorder="1"/>
    <xf numFmtId="1" fontId="6" fillId="2" borderId="4" xfId="2" applyNumberFormat="1" applyFont="1" applyFill="1" applyBorder="1"/>
    <xf numFmtId="0" fontId="6" fillId="0" borderId="4" xfId="2" applyFont="1" applyFill="1" applyBorder="1" applyAlignment="1">
      <alignment horizontal="right"/>
    </xf>
    <xf numFmtId="3" fontId="6" fillId="0" borderId="4" xfId="2" applyNumberFormat="1" applyFont="1" applyFill="1" applyBorder="1" applyAlignment="1">
      <alignment horizontal="right"/>
    </xf>
    <xf numFmtId="0" fontId="4" fillId="0" borderId="4" xfId="2" applyFont="1" applyFill="1" applyBorder="1" applyAlignment="1">
      <alignment horizontal="right" vertical="top" wrapText="1"/>
    </xf>
    <xf numFmtId="1" fontId="6" fillId="0" borderId="4" xfId="2" applyNumberFormat="1" applyFont="1" applyFill="1" applyBorder="1" applyAlignment="1">
      <alignment horizontal="right"/>
    </xf>
    <xf numFmtId="3" fontId="6" fillId="4" borderId="4" xfId="2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 vertical="center"/>
    </xf>
    <xf numFmtId="1" fontId="6" fillId="2" borderId="4" xfId="2" applyNumberFormat="1" applyFont="1" applyFill="1" applyBorder="1" applyAlignment="1">
      <alignment horizontal="right"/>
    </xf>
    <xf numFmtId="3" fontId="6" fillId="2" borderId="4" xfId="2" applyNumberFormat="1" applyFont="1" applyFill="1" applyBorder="1" applyAlignment="1">
      <alignment horizontal="right"/>
    </xf>
    <xf numFmtId="3" fontId="6" fillId="3" borderId="4" xfId="2" applyNumberFormat="1" applyFont="1" applyFill="1" applyBorder="1" applyAlignment="1">
      <alignment horizontal="right"/>
    </xf>
    <xf numFmtId="1" fontId="6" fillId="0" borderId="4" xfId="2" applyNumberFormat="1" applyFont="1" applyBorder="1"/>
    <xf numFmtId="1" fontId="6" fillId="4" borderId="4" xfId="2" applyNumberFormat="1" applyFont="1" applyFill="1" applyBorder="1" applyAlignment="1">
      <alignment horizontal="right"/>
    </xf>
    <xf numFmtId="0" fontId="6" fillId="0" borderId="0" xfId="2" applyFont="1" applyFill="1" applyAlignment="1">
      <alignment horizontal="right"/>
    </xf>
    <xf numFmtId="1" fontId="6" fillId="3" borderId="4" xfId="2" applyNumberFormat="1" applyFont="1" applyFill="1" applyBorder="1" applyAlignment="1">
      <alignment horizontal="right"/>
    </xf>
    <xf numFmtId="1" fontId="4" fillId="3" borderId="4" xfId="0" applyNumberFormat="1" applyFont="1" applyFill="1" applyBorder="1" applyAlignment="1">
      <alignment horizontal="right" vertical="center"/>
    </xf>
    <xf numFmtId="0" fontId="6" fillId="4" borderId="4" xfId="2" applyFont="1" applyFill="1" applyBorder="1" applyAlignment="1">
      <alignment horizontal="right"/>
    </xf>
    <xf numFmtId="0" fontId="6" fillId="3" borderId="4" xfId="2" applyFont="1" applyFill="1" applyBorder="1" applyAlignment="1">
      <alignment horizontal="right"/>
    </xf>
    <xf numFmtId="1" fontId="4" fillId="2" borderId="4" xfId="2" applyNumberFormat="1" applyFont="1" applyFill="1" applyBorder="1" applyAlignment="1">
      <alignment horizontal="right" vertical="top" wrapText="1"/>
    </xf>
    <xf numFmtId="166" fontId="4" fillId="4" borderId="4" xfId="0" applyNumberFormat="1" applyFont="1" applyFill="1" applyBorder="1" applyAlignment="1"/>
    <xf numFmtId="1" fontId="4" fillId="4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1" fontId="4" fillId="2" borderId="1" xfId="0" applyNumberFormat="1" applyFont="1" applyFill="1" applyBorder="1" applyAlignment="1"/>
    <xf numFmtId="0" fontId="3" fillId="0" borderId="4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/>
    <xf numFmtId="0" fontId="6" fillId="0" borderId="0" xfId="2" applyFont="1" applyFill="1"/>
    <xf numFmtId="0" fontId="5" fillId="0" borderId="0" xfId="0" applyFont="1" applyFill="1" applyBorder="1" applyAlignment="1">
      <alignment horizontal="center" vertical="center"/>
    </xf>
    <xf numFmtId="0" fontId="3" fillId="0" borderId="0" xfId="2" applyFont="1" applyFill="1"/>
    <xf numFmtId="0" fontId="6" fillId="0" borderId="1" xfId="2" applyFont="1" applyFill="1" applyBorder="1"/>
    <xf numFmtId="0" fontId="4" fillId="0" borderId="4" xfId="0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left" vertical="top"/>
    </xf>
    <xf numFmtId="0" fontId="6" fillId="5" borderId="4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/>
    </xf>
    <xf numFmtId="0" fontId="6" fillId="5" borderId="4" xfId="2" applyFont="1" applyFill="1" applyBorder="1"/>
    <xf numFmtId="0" fontId="3" fillId="0" borderId="4" xfId="2" applyFont="1" applyFill="1" applyBorder="1"/>
    <xf numFmtId="0" fontId="8" fillId="0" borderId="1" xfId="2" applyFont="1" applyFill="1" applyBorder="1"/>
    <xf numFmtId="165" fontId="4" fillId="0" borderId="4" xfId="3" applyNumberFormat="1" applyFont="1" applyFill="1" applyBorder="1" applyAlignment="1">
      <alignment horizontal="center" vertical="center"/>
    </xf>
    <xf numFmtId="165" fontId="6" fillId="0" borderId="4" xfId="3" applyNumberFormat="1" applyFont="1" applyFill="1" applyBorder="1" applyAlignment="1">
      <alignment horizontal="center"/>
    </xf>
    <xf numFmtId="3" fontId="6" fillId="5" borderId="4" xfId="2" applyNumberFormat="1" applyFont="1" applyFill="1" applyBorder="1" applyAlignment="1">
      <alignment horizontal="center" vertical="center"/>
    </xf>
    <xf numFmtId="165" fontId="6" fillId="0" borderId="1" xfId="3" applyNumberFormat="1" applyFont="1" applyFill="1" applyBorder="1" applyAlignment="1">
      <alignment horizontal="center"/>
    </xf>
    <xf numFmtId="3" fontId="6" fillId="5" borderId="4" xfId="2" applyNumberFormat="1" applyFont="1" applyFill="1" applyBorder="1"/>
    <xf numFmtId="1" fontId="6" fillId="5" borderId="4" xfId="2" applyNumberFormat="1" applyFont="1" applyFill="1" applyBorder="1" applyAlignment="1">
      <alignment horizontal="center" vertical="center"/>
    </xf>
    <xf numFmtId="1" fontId="6" fillId="5" borderId="4" xfId="2" applyNumberFormat="1" applyFont="1" applyFill="1" applyBorder="1"/>
    <xf numFmtId="0" fontId="5" fillId="0" borderId="4" xfId="0" applyFont="1" applyFill="1" applyBorder="1" applyAlignment="1">
      <alignment horizontal="center" vertical="center"/>
    </xf>
    <xf numFmtId="0" fontId="6" fillId="0" borderId="4" xfId="2" applyFont="1" applyBorder="1"/>
    <xf numFmtId="0" fontId="6" fillId="0" borderId="0" xfId="2" applyFont="1" applyFill="1" applyAlignment="1">
      <alignment horizontal="center" vertical="center" wrapText="1"/>
    </xf>
    <xf numFmtId="0" fontId="6" fillId="5" borderId="0" xfId="2" applyFont="1" applyFill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right" vertical="center" wrapText="1"/>
    </xf>
    <xf numFmtId="0" fontId="6" fillId="0" borderId="1" xfId="2" applyFont="1" applyFill="1" applyBorder="1" applyAlignment="1"/>
    <xf numFmtId="1" fontId="6" fillId="0" borderId="0" xfId="2" applyNumberFormat="1" applyFont="1" applyFill="1"/>
    <xf numFmtId="0" fontId="6" fillId="0" borderId="0" xfId="2" applyFont="1"/>
    <xf numFmtId="1" fontId="6" fillId="0" borderId="4" xfId="2" applyNumberFormat="1" applyFont="1" applyFill="1" applyBorder="1"/>
    <xf numFmtId="1" fontId="6" fillId="0" borderId="1" xfId="2" applyNumberFormat="1" applyFont="1" applyBorder="1"/>
    <xf numFmtId="0" fontId="3" fillId="0" borderId="2" xfId="2" applyFont="1" applyFill="1" applyBorder="1" applyAlignment="1">
      <alignment vertical="top"/>
    </xf>
    <xf numFmtId="0" fontId="6" fillId="0" borderId="2" xfId="2" applyFont="1" applyFill="1" applyBorder="1" applyAlignment="1">
      <alignment vertical="top"/>
    </xf>
    <xf numFmtId="0" fontId="9" fillId="0" borderId="0" xfId="2" applyFont="1" applyFill="1" applyBorder="1" applyAlignment="1"/>
    <xf numFmtId="164" fontId="3" fillId="0" borderId="0" xfId="2" applyNumberFormat="1" applyFont="1" applyFill="1" applyBorder="1" applyAlignment="1">
      <alignment vertical="top" wrapText="1"/>
    </xf>
    <xf numFmtId="164" fontId="3" fillId="0" borderId="3" xfId="2" applyNumberFormat="1" applyFont="1" applyFill="1" applyBorder="1" applyAlignment="1">
      <alignment vertical="top" wrapText="1"/>
    </xf>
    <xf numFmtId="164" fontId="3" fillId="0" borderId="2" xfId="2" applyNumberFormat="1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2" xfId="2" applyFont="1" applyFill="1" applyBorder="1" applyAlignment="1">
      <alignment vertical="top" wrapText="1"/>
    </xf>
    <xf numFmtId="164" fontId="3" fillId="0" borderId="0" xfId="2" applyNumberFormat="1" applyFont="1" applyFill="1" applyBorder="1" applyAlignment="1">
      <alignment horizontal="right" vertical="top" wrapText="1"/>
    </xf>
    <xf numFmtId="164" fontId="3" fillId="0" borderId="2" xfId="2" applyNumberFormat="1" applyFont="1" applyFill="1" applyBorder="1" applyAlignment="1">
      <alignment horizontal="right" vertical="top" wrapText="1"/>
    </xf>
    <xf numFmtId="0" fontId="3" fillId="0" borderId="4" xfId="2" applyFont="1" applyFill="1" applyBorder="1" applyAlignment="1">
      <alignment horizontal="center"/>
    </xf>
    <xf numFmtId="165" fontId="3" fillId="0" borderId="4" xfId="3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3" fillId="0" borderId="1" xfId="2" applyFont="1" applyFill="1" applyBorder="1"/>
    <xf numFmtId="0" fontId="3" fillId="0" borderId="1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vertical="top"/>
    </xf>
    <xf numFmtId="1" fontId="7" fillId="0" borderId="1" xfId="0" applyNumberFormat="1" applyFont="1" applyFill="1" applyBorder="1" applyAlignment="1"/>
    <xf numFmtId="0" fontId="6" fillId="0" borderId="0" xfId="2" applyFont="1" applyFill="1" applyBorder="1" applyAlignment="1">
      <alignment horizontal="center"/>
    </xf>
    <xf numFmtId="1" fontId="7" fillId="0" borderId="0" xfId="0" applyNumberFormat="1" applyFont="1" applyFill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2" applyFont="1" applyFill="1" applyAlignment="1">
      <alignment horizontal="center"/>
    </xf>
    <xf numFmtId="1" fontId="6" fillId="0" borderId="4" xfId="2" applyNumberFormat="1" applyFont="1" applyBorder="1" applyAlignment="1">
      <alignment horizontal="center"/>
    </xf>
    <xf numFmtId="1" fontId="6" fillId="0" borderId="1" xfId="2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right" vertical="center"/>
    </xf>
    <xf numFmtId="1" fontId="6" fillId="4" borderId="1" xfId="2" applyNumberFormat="1" applyFont="1" applyFill="1" applyBorder="1" applyAlignment="1">
      <alignment horizontal="right"/>
    </xf>
    <xf numFmtId="0" fontId="6" fillId="0" borderId="1" xfId="2" applyFont="1" applyFill="1" applyBorder="1" applyAlignment="1">
      <alignment horizontal="right"/>
    </xf>
    <xf numFmtId="3" fontId="6" fillId="2" borderId="1" xfId="2" applyNumberFormat="1" applyFont="1" applyFill="1" applyBorder="1" applyAlignment="1">
      <alignment horizontal="right"/>
    </xf>
    <xf numFmtId="3" fontId="6" fillId="4" borderId="1" xfId="2" applyNumberFormat="1" applyFont="1" applyFill="1" applyBorder="1" applyAlignment="1">
      <alignment horizontal="right"/>
    </xf>
    <xf numFmtId="1" fontId="6" fillId="2" borderId="1" xfId="2" applyNumberFormat="1" applyFont="1" applyFill="1" applyBorder="1" applyAlignment="1">
      <alignment horizontal="right"/>
    </xf>
    <xf numFmtId="0" fontId="4" fillId="0" borderId="1" xfId="2" applyFont="1" applyFill="1" applyBorder="1" applyAlignment="1">
      <alignment horizontal="right" vertical="top" wrapText="1"/>
    </xf>
    <xf numFmtId="3" fontId="6" fillId="0" borderId="1" xfId="2" applyNumberFormat="1" applyFont="1" applyFill="1" applyBorder="1" applyAlignment="1">
      <alignment horizontal="right"/>
    </xf>
    <xf numFmtId="3" fontId="6" fillId="3" borderId="1" xfId="2" applyNumberFormat="1" applyFont="1" applyFill="1" applyBorder="1" applyAlignment="1">
      <alignment horizontal="right"/>
    </xf>
    <xf numFmtId="1" fontId="7" fillId="0" borderId="4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/>
    <xf numFmtId="1" fontId="3" fillId="0" borderId="4" xfId="2" applyNumberFormat="1" applyFont="1" applyFill="1" applyBorder="1" applyAlignment="1">
      <alignment horizontal="center" vertical="center" wrapText="1"/>
    </xf>
    <xf numFmtId="1" fontId="3" fillId="4" borderId="4" xfId="2" applyNumberFormat="1" applyFont="1" applyFill="1" applyBorder="1" applyAlignment="1">
      <alignment horizontal="center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0" fillId="0" borderId="0" xfId="0" applyFont="1"/>
    <xf numFmtId="0" fontId="3" fillId="0" borderId="4" xfId="2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0" xfId="2" applyFont="1" applyFill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" fontId="7" fillId="0" borderId="8" xfId="0" applyNumberFormat="1" applyFont="1" applyFill="1" applyBorder="1" applyAlignment="1"/>
    <xf numFmtId="1" fontId="7" fillId="0" borderId="7" xfId="0" applyNumberFormat="1" applyFont="1" applyFill="1" applyBorder="1" applyAlignment="1"/>
    <xf numFmtId="1" fontId="7" fillId="0" borderId="10" xfId="0" applyNumberFormat="1" applyFont="1" applyFill="1" applyBorder="1" applyAlignment="1"/>
    <xf numFmtId="1" fontId="6" fillId="0" borderId="9" xfId="2" applyNumberFormat="1" applyFont="1" applyBorder="1" applyAlignment="1">
      <alignment horizontal="center"/>
    </xf>
    <xf numFmtId="0" fontId="3" fillId="0" borderId="11" xfId="2" applyFont="1" applyFill="1" applyBorder="1"/>
    <xf numFmtId="0" fontId="6" fillId="0" borderId="6" xfId="2" applyFont="1" applyBorder="1"/>
    <xf numFmtId="3" fontId="6" fillId="0" borderId="12" xfId="2" applyNumberFormat="1" applyFont="1" applyFill="1" applyBorder="1" applyAlignment="1">
      <alignment horizontal="right"/>
    </xf>
    <xf numFmtId="0" fontId="6" fillId="0" borderId="6" xfId="2" applyFont="1" applyFill="1" applyBorder="1"/>
    <xf numFmtId="3" fontId="6" fillId="0" borderId="13" xfId="2" applyNumberFormat="1" applyFont="1" applyFill="1" applyBorder="1" applyAlignment="1">
      <alignment horizontal="right"/>
    </xf>
    <xf numFmtId="0" fontId="3" fillId="0" borderId="15" xfId="2" applyFont="1" applyFill="1" applyBorder="1"/>
    <xf numFmtId="0" fontId="6" fillId="0" borderId="15" xfId="2" applyFont="1" applyFill="1" applyBorder="1"/>
    <xf numFmtId="0" fontId="6" fillId="0" borderId="15" xfId="2" applyFont="1" applyFill="1" applyBorder="1" applyAlignment="1">
      <alignment horizontal="center"/>
    </xf>
    <xf numFmtId="0" fontId="6" fillId="0" borderId="17" xfId="2" applyFont="1" applyFill="1" applyBorder="1"/>
    <xf numFmtId="1" fontId="6" fillId="0" borderId="18" xfId="2" applyNumberFormat="1" applyFont="1" applyBorder="1"/>
    <xf numFmtId="3" fontId="6" fillId="0" borderId="18" xfId="2" applyNumberFormat="1" applyFont="1" applyFill="1" applyBorder="1" applyAlignment="1">
      <alignment horizontal="right"/>
    </xf>
    <xf numFmtId="1" fontId="6" fillId="0" borderId="18" xfId="2" applyNumberFormat="1" applyFont="1" applyFill="1" applyBorder="1"/>
    <xf numFmtId="1" fontId="6" fillId="0" borderId="19" xfId="2" applyNumberFormat="1" applyFont="1" applyBorder="1"/>
    <xf numFmtId="3" fontId="6" fillId="0" borderId="19" xfId="2" applyNumberFormat="1" applyFont="1" applyFill="1" applyBorder="1" applyAlignment="1">
      <alignment horizontal="right"/>
    </xf>
    <xf numFmtId="1" fontId="3" fillId="0" borderId="7" xfId="2" applyNumberFormat="1" applyFont="1" applyFill="1" applyBorder="1" applyAlignment="1">
      <alignment horizontal="center" vertical="center" wrapText="1"/>
    </xf>
    <xf numFmtId="0" fontId="6" fillId="0" borderId="12" xfId="2" applyFont="1" applyBorder="1"/>
    <xf numFmtId="3" fontId="6" fillId="0" borderId="12" xfId="2" applyNumberFormat="1" applyFont="1" applyFill="1" applyBorder="1"/>
    <xf numFmtId="1" fontId="6" fillId="0" borderId="12" xfId="2" applyNumberFormat="1" applyFont="1" applyFill="1" applyBorder="1" applyAlignment="1">
      <alignment horizontal="right"/>
    </xf>
    <xf numFmtId="1" fontId="3" fillId="0" borderId="18" xfId="2" applyNumberFormat="1" applyFont="1" applyFill="1" applyBorder="1" applyAlignment="1">
      <alignment horizontal="center" vertical="center" wrapText="1"/>
    </xf>
    <xf numFmtId="3" fontId="6" fillId="0" borderId="18" xfId="2" applyNumberFormat="1" applyFont="1" applyFill="1" applyBorder="1"/>
    <xf numFmtId="1" fontId="6" fillId="0" borderId="18" xfId="2" applyNumberFormat="1" applyFont="1" applyFill="1" applyBorder="1" applyAlignment="1">
      <alignment horizontal="right"/>
    </xf>
    <xf numFmtId="0" fontId="3" fillId="0" borderId="0" xfId="2" applyFont="1" applyFill="1" applyAlignment="1"/>
    <xf numFmtId="1" fontId="3" fillId="0" borderId="4" xfId="2" applyNumberFormat="1" applyFont="1" applyFill="1" applyBorder="1" applyAlignment="1">
      <alignment horizontal="center" wrapText="1"/>
    </xf>
    <xf numFmtId="0" fontId="6" fillId="0" borderId="0" xfId="2" applyFont="1" applyFill="1" applyAlignment="1"/>
    <xf numFmtId="0" fontId="3" fillId="0" borderId="4" xfId="2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right" wrapText="1"/>
    </xf>
    <xf numFmtId="1" fontId="7" fillId="0" borderId="1" xfId="0" applyNumberFormat="1" applyFont="1" applyFill="1" applyBorder="1" applyAlignment="1">
      <alignment horizontal="right" wrapText="1"/>
    </xf>
    <xf numFmtId="0" fontId="6" fillId="0" borderId="0" xfId="2" applyFont="1" applyFill="1" applyAlignment="1">
      <alignment horizontal="center" wrapText="1"/>
    </xf>
    <xf numFmtId="3" fontId="3" fillId="4" borderId="4" xfId="2" applyNumberFormat="1" applyFont="1" applyFill="1" applyBorder="1"/>
    <xf numFmtId="3" fontId="3" fillId="4" borderId="4" xfId="2" applyNumberFormat="1" applyFont="1" applyFill="1" applyBorder="1" applyAlignment="1">
      <alignment horizontal="right"/>
    </xf>
    <xf numFmtId="1" fontId="3" fillId="4" borderId="4" xfId="2" applyNumberFormat="1" applyFont="1" applyFill="1" applyBorder="1" applyAlignment="1">
      <alignment horizontal="right"/>
    </xf>
    <xf numFmtId="1" fontId="3" fillId="4" borderId="4" xfId="2" applyNumberFormat="1" applyFont="1" applyFill="1" applyBorder="1"/>
    <xf numFmtId="1" fontId="3" fillId="4" borderId="1" xfId="2" applyNumberFormat="1" applyFont="1" applyFill="1" applyBorder="1"/>
    <xf numFmtId="1" fontId="3" fillId="3" borderId="4" xfId="2" applyNumberFormat="1" applyFont="1" applyFill="1" applyBorder="1"/>
    <xf numFmtId="1" fontId="3" fillId="0" borderId="9" xfId="2" applyNumberFormat="1" applyFont="1" applyBorder="1" applyAlignment="1">
      <alignment horizontal="center"/>
    </xf>
    <xf numFmtId="3" fontId="3" fillId="4" borderId="1" xfId="2" applyNumberFormat="1" applyFont="1" applyFill="1" applyBorder="1" applyAlignment="1">
      <alignment horizontal="right"/>
    </xf>
    <xf numFmtId="1" fontId="3" fillId="2" borderId="4" xfId="2" applyNumberFormat="1" applyFont="1" applyFill="1" applyBorder="1"/>
    <xf numFmtId="3" fontId="3" fillId="2" borderId="4" xfId="2" applyNumberFormat="1" applyFont="1" applyFill="1" applyBorder="1" applyAlignment="1">
      <alignment horizontal="right"/>
    </xf>
    <xf numFmtId="1" fontId="3" fillId="3" borderId="1" xfId="2" applyNumberFormat="1" applyFont="1" applyFill="1" applyBorder="1"/>
    <xf numFmtId="1" fontId="3" fillId="2" borderId="1" xfId="2" applyNumberFormat="1" applyFont="1" applyFill="1" applyBorder="1"/>
    <xf numFmtId="3" fontId="3" fillId="3" borderId="4" xfId="2" applyNumberFormat="1" applyFont="1" applyFill="1" applyBorder="1" applyAlignment="1">
      <alignment horizontal="right"/>
    </xf>
    <xf numFmtId="3" fontId="3" fillId="2" borderId="4" xfId="2" applyNumberFormat="1" applyFont="1" applyFill="1" applyBorder="1"/>
    <xf numFmtId="1" fontId="3" fillId="2" borderId="4" xfId="2" applyNumberFormat="1" applyFont="1" applyFill="1" applyBorder="1" applyAlignment="1">
      <alignment horizontal="right"/>
    </xf>
    <xf numFmtId="9" fontId="6" fillId="0" borderId="0" xfId="4" applyFont="1" applyFill="1"/>
    <xf numFmtId="3" fontId="3" fillId="2" borderId="1" xfId="2" applyNumberFormat="1" applyFont="1" applyFill="1" applyBorder="1" applyAlignment="1">
      <alignment horizontal="right"/>
    </xf>
    <xf numFmtId="1" fontId="6" fillId="0" borderId="4" xfId="2" applyNumberFormat="1" applyFont="1" applyFill="1" applyBorder="1" applyAlignment="1">
      <alignment horizontal="center" wrapText="1"/>
    </xf>
    <xf numFmtId="165" fontId="3" fillId="0" borderId="4" xfId="3" applyNumberFormat="1" applyFont="1" applyFill="1" applyBorder="1" applyAlignment="1">
      <alignment vertical="top" wrapText="1"/>
    </xf>
    <xf numFmtId="165" fontId="0" fillId="0" borderId="0" xfId="3" applyNumberFormat="1" applyFont="1" applyAlignment="1"/>
    <xf numFmtId="165" fontId="3" fillId="0" borderId="4" xfId="3" applyNumberFormat="1" applyFont="1" applyFill="1" applyBorder="1" applyAlignment="1">
      <alignment vertical="center" wrapText="1"/>
    </xf>
    <xf numFmtId="165" fontId="3" fillId="0" borderId="4" xfId="3" applyNumberFormat="1" applyFont="1" applyFill="1" applyBorder="1" applyAlignment="1">
      <alignment wrapText="1"/>
    </xf>
    <xf numFmtId="165" fontId="3" fillId="0" borderId="7" xfId="3" applyNumberFormat="1" applyFont="1" applyFill="1" applyBorder="1" applyAlignment="1">
      <alignment vertical="center" wrapText="1"/>
    </xf>
    <xf numFmtId="165" fontId="0" fillId="0" borderId="14" xfId="3" applyNumberFormat="1" applyFont="1" applyBorder="1" applyAlignment="1"/>
    <xf numFmtId="165" fontId="3" fillId="4" borderId="16" xfId="3" applyNumberFormat="1" applyFont="1" applyFill="1" applyBorder="1" applyAlignment="1">
      <alignment vertical="center" wrapText="1"/>
    </xf>
    <xf numFmtId="165" fontId="3" fillId="0" borderId="16" xfId="3" applyNumberFormat="1" applyFont="1" applyFill="1" applyBorder="1" applyAlignment="1">
      <alignment vertical="center" wrapText="1"/>
    </xf>
    <xf numFmtId="165" fontId="7" fillId="0" borderId="16" xfId="3" applyNumberFormat="1" applyFont="1" applyFill="1" applyBorder="1" applyAlignment="1">
      <alignment vertical="center" wrapText="1"/>
    </xf>
    <xf numFmtId="165" fontId="3" fillId="2" borderId="16" xfId="3" applyNumberFormat="1" applyFont="1" applyFill="1" applyBorder="1" applyAlignment="1">
      <alignment vertical="center" wrapText="1"/>
    </xf>
    <xf numFmtId="165" fontId="3" fillId="0" borderId="20" xfId="3" applyNumberFormat="1" applyFont="1" applyFill="1" applyBorder="1" applyAlignment="1">
      <alignment vertical="center" wrapText="1"/>
    </xf>
    <xf numFmtId="1" fontId="3" fillId="0" borderId="9" xfId="2" applyNumberFormat="1" applyFont="1" applyBorder="1" applyAlignment="1"/>
    <xf numFmtId="0" fontId="3" fillId="0" borderId="4" xfId="2" applyFont="1" applyFill="1" applyBorder="1" applyAlignment="1">
      <alignment vertical="top" wrapText="1"/>
    </xf>
    <xf numFmtId="0" fontId="3" fillId="0" borderId="4" xfId="2" applyFont="1" applyFill="1" applyBorder="1" applyAlignment="1">
      <alignment vertical="center" wrapText="1"/>
    </xf>
    <xf numFmtId="165" fontId="0" fillId="0" borderId="12" xfId="3" applyNumberFormat="1" applyFont="1" applyBorder="1" applyAlignment="1"/>
    <xf numFmtId="165" fontId="3" fillId="4" borderId="4" xfId="3" applyNumberFormat="1" applyFont="1" applyFill="1" applyBorder="1" applyAlignment="1">
      <alignment vertical="center" wrapText="1"/>
    </xf>
    <xf numFmtId="165" fontId="7" fillId="0" borderId="4" xfId="3" applyNumberFormat="1" applyFont="1" applyFill="1" applyBorder="1" applyAlignment="1">
      <alignment vertical="center" wrapText="1"/>
    </xf>
    <xf numFmtId="165" fontId="3" fillId="2" borderId="4" xfId="3" applyNumberFormat="1" applyFont="1" applyFill="1" applyBorder="1" applyAlignment="1">
      <alignment vertical="center" wrapText="1"/>
    </xf>
    <xf numFmtId="165" fontId="3" fillId="0" borderId="18" xfId="3" applyNumberFormat="1" applyFont="1" applyFill="1" applyBorder="1" applyAlignment="1">
      <alignment vertical="center" wrapText="1"/>
    </xf>
    <xf numFmtId="0" fontId="6" fillId="0" borderId="4" xfId="2" applyFont="1" applyFill="1" applyBorder="1" applyAlignment="1"/>
    <xf numFmtId="165" fontId="7" fillId="0" borderId="4" xfId="3" applyNumberFormat="1" applyFont="1" applyFill="1" applyBorder="1" applyAlignment="1">
      <alignment wrapText="1"/>
    </xf>
    <xf numFmtId="165" fontId="4" fillId="0" borderId="4" xfId="3" applyNumberFormat="1" applyFont="1" applyFill="1" applyBorder="1" applyAlignment="1">
      <alignment wrapText="1"/>
    </xf>
    <xf numFmtId="165" fontId="7" fillId="0" borderId="7" xfId="3" applyNumberFormat="1" applyFont="1" applyFill="1" applyBorder="1" applyAlignment="1">
      <alignment vertical="center" wrapText="1"/>
    </xf>
    <xf numFmtId="165" fontId="6" fillId="0" borderId="14" xfId="3" applyNumberFormat="1" applyFont="1" applyFill="1" applyBorder="1" applyAlignment="1"/>
    <xf numFmtId="165" fontId="7" fillId="4" borderId="16" xfId="3" applyNumberFormat="1" applyFont="1" applyFill="1" applyBorder="1" applyAlignment="1">
      <alignment vertical="center" wrapText="1"/>
    </xf>
    <xf numFmtId="165" fontId="7" fillId="2" borderId="16" xfId="3" applyNumberFormat="1" applyFont="1" applyFill="1" applyBorder="1" applyAlignment="1">
      <alignment vertical="center" wrapText="1"/>
    </xf>
    <xf numFmtId="165" fontId="7" fillId="0" borderId="20" xfId="3" applyNumberFormat="1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165" fontId="6" fillId="0" borderId="4" xfId="3" applyNumberFormat="1" applyFont="1" applyFill="1" applyBorder="1" applyAlignment="1">
      <alignment wrapText="1"/>
    </xf>
    <xf numFmtId="0" fontId="8" fillId="0" borderId="1" xfId="2" applyFont="1" applyFill="1" applyBorder="1" applyAlignment="1"/>
    <xf numFmtId="165" fontId="8" fillId="0" borderId="4" xfId="3" applyNumberFormat="1" applyFont="1" applyFill="1" applyBorder="1" applyAlignment="1">
      <alignment wrapText="1"/>
    </xf>
    <xf numFmtId="1" fontId="11" fillId="0" borderId="4" xfId="0" applyNumberFormat="1" applyFont="1" applyFill="1" applyBorder="1" applyAlignment="1"/>
    <xf numFmtId="3" fontId="8" fillId="0" borderId="4" xfId="2" applyNumberFormat="1" applyFont="1" applyFill="1" applyBorder="1" applyAlignment="1">
      <alignment horizontal="right"/>
    </xf>
    <xf numFmtId="1" fontId="11" fillId="3" borderId="4" xfId="0" applyNumberFormat="1" applyFont="1" applyFill="1" applyBorder="1" applyAlignment="1"/>
    <xf numFmtId="3" fontId="8" fillId="3" borderId="4" xfId="2" applyNumberFormat="1" applyFont="1" applyFill="1" applyBorder="1" applyAlignment="1">
      <alignment horizontal="right"/>
    </xf>
    <xf numFmtId="1" fontId="11" fillId="2" borderId="4" xfId="0" applyNumberFormat="1" applyFont="1" applyFill="1" applyBorder="1" applyAlignment="1"/>
    <xf numFmtId="1" fontId="11" fillId="0" borderId="1" xfId="0" applyNumberFormat="1" applyFont="1" applyFill="1" applyBorder="1" applyAlignment="1"/>
    <xf numFmtId="3" fontId="8" fillId="0" borderId="1" xfId="2" applyNumberFormat="1" applyFont="1" applyFill="1" applyBorder="1" applyAlignment="1">
      <alignment horizontal="right"/>
    </xf>
    <xf numFmtId="0" fontId="8" fillId="0" borderId="0" xfId="2" applyFont="1" applyFill="1"/>
    <xf numFmtId="3" fontId="8" fillId="2" borderId="4" xfId="2" applyNumberFormat="1" applyFont="1" applyFill="1" applyBorder="1" applyAlignment="1">
      <alignment horizontal="right"/>
    </xf>
    <xf numFmtId="1" fontId="8" fillId="0" borderId="4" xfId="2" applyNumberFormat="1" applyFont="1" applyFill="1" applyBorder="1" applyAlignment="1">
      <alignment horizontal="center" wrapText="1"/>
    </xf>
    <xf numFmtId="3" fontId="8" fillId="0" borderId="4" xfId="2" applyNumberFormat="1" applyFont="1" applyFill="1" applyBorder="1"/>
    <xf numFmtId="1" fontId="8" fillId="3" borderId="4" xfId="2" applyNumberFormat="1" applyFont="1" applyFill="1" applyBorder="1" applyAlignment="1">
      <alignment horizontal="right"/>
    </xf>
    <xf numFmtId="0" fontId="12" fillId="0" borderId="0" xfId="0" applyFont="1"/>
    <xf numFmtId="165" fontId="13" fillId="0" borderId="4" xfId="3" applyNumberFormat="1" applyFont="1" applyFill="1" applyBorder="1" applyAlignment="1">
      <alignment horizontal="center"/>
    </xf>
    <xf numFmtId="0" fontId="14" fillId="0" borderId="0" xfId="0" applyFont="1"/>
    <xf numFmtId="0" fontId="5" fillId="2" borderId="4" xfId="0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/>
    </xf>
    <xf numFmtId="0" fontId="6" fillId="3" borderId="4" xfId="2" applyFont="1" applyFill="1" applyBorder="1" applyAlignment="1">
      <alignment horizontal="center"/>
    </xf>
    <xf numFmtId="0" fontId="6" fillId="0" borderId="0" xfId="2" applyFont="1" applyFill="1" applyBorder="1"/>
    <xf numFmtId="165" fontId="3" fillId="0" borderId="0" xfId="3" applyNumberFormat="1" applyFont="1" applyFill="1" applyBorder="1" applyAlignment="1">
      <alignment horizontal="center"/>
    </xf>
    <xf numFmtId="9" fontId="3" fillId="0" borderId="0" xfId="4" applyFont="1" applyFill="1"/>
    <xf numFmtId="1" fontId="10" fillId="0" borderId="0" xfId="0" applyNumberFormat="1" applyFont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/>
    </xf>
    <xf numFmtId="0" fontId="3" fillId="0" borderId="5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165" fontId="3" fillId="0" borderId="5" xfId="3" applyNumberFormat="1" applyFont="1" applyFill="1" applyBorder="1" applyAlignment="1">
      <alignment vertical="center" wrapText="1"/>
    </xf>
    <xf numFmtId="1" fontId="10" fillId="0" borderId="4" xfId="0" applyNumberFormat="1" applyFont="1" applyBorder="1" applyAlignment="1">
      <alignment horizontal="center"/>
    </xf>
    <xf numFmtId="165" fontId="3" fillId="0" borderId="5" xfId="3" applyNumberFormat="1" applyFont="1" applyFill="1" applyBorder="1" applyAlignment="1">
      <alignment horizontal="center" vertical="center" wrapText="1"/>
    </xf>
    <xf numFmtId="9" fontId="0" fillId="0" borderId="0" xfId="0" applyNumberFormat="1"/>
    <xf numFmtId="165" fontId="6" fillId="0" borderId="0" xfId="2" applyNumberFormat="1" applyFont="1" applyFill="1"/>
    <xf numFmtId="165" fontId="6" fillId="0" borderId="4" xfId="2" applyNumberFormat="1" applyFont="1" applyFill="1" applyBorder="1"/>
    <xf numFmtId="0" fontId="3" fillId="0" borderId="0" xfId="2" applyFont="1" applyFill="1" applyAlignment="1">
      <alignment horizontal="left"/>
    </xf>
    <xf numFmtId="0" fontId="5" fillId="0" borderId="5" xfId="0" applyFont="1" applyFill="1" applyBorder="1" applyAlignment="1">
      <alignment horizontal="center" vertical="center"/>
    </xf>
    <xf numFmtId="165" fontId="3" fillId="0" borderId="4" xfId="3" applyNumberFormat="1" applyFont="1" applyFill="1" applyBorder="1" applyAlignment="1">
      <alignment horizontal="center" vertical="top" wrapText="1"/>
    </xf>
    <xf numFmtId="165" fontId="3" fillId="0" borderId="4" xfId="3" applyNumberFormat="1" applyFont="1" applyFill="1" applyBorder="1" applyAlignment="1">
      <alignment horizontal="center" vertical="center" wrapText="1"/>
    </xf>
    <xf numFmtId="165" fontId="3" fillId="0" borderId="7" xfId="3" applyNumberFormat="1" applyFont="1" applyFill="1" applyBorder="1" applyAlignment="1">
      <alignment horizontal="center" vertical="center" wrapText="1"/>
    </xf>
    <xf numFmtId="165" fontId="0" fillId="0" borderId="14" xfId="3" applyNumberFormat="1" applyFont="1" applyBorder="1" applyAlignment="1">
      <alignment horizontal="center"/>
    </xf>
    <xf numFmtId="165" fontId="7" fillId="0" borderId="16" xfId="3" applyNumberFormat="1" applyFont="1" applyFill="1" applyBorder="1" applyAlignment="1">
      <alignment horizontal="center" vertical="center" wrapText="1"/>
    </xf>
    <xf numFmtId="165" fontId="6" fillId="0" borderId="4" xfId="2" applyNumberFormat="1" applyFont="1" applyFill="1" applyBorder="1" applyAlignment="1">
      <alignment horizontal="center"/>
    </xf>
    <xf numFmtId="165" fontId="6" fillId="0" borderId="4" xfId="3" applyNumberFormat="1" applyFont="1" applyFill="1" applyBorder="1"/>
    <xf numFmtId="165" fontId="0" fillId="0" borderId="12" xfId="3" applyNumberFormat="1" applyFont="1" applyBorder="1" applyAlignment="1">
      <alignment horizontal="center"/>
    </xf>
    <xf numFmtId="165" fontId="3" fillId="2" borderId="4" xfId="3" applyNumberFormat="1" applyFont="1" applyFill="1" applyBorder="1"/>
    <xf numFmtId="165" fontId="3" fillId="3" borderId="4" xfId="3" applyNumberFormat="1" applyFont="1" applyFill="1" applyBorder="1"/>
    <xf numFmtId="165" fontId="7" fillId="0" borderId="4" xfId="3" applyNumberFormat="1" applyFont="1" applyFill="1" applyBorder="1" applyAlignment="1">
      <alignment horizontal="center" vertical="center" wrapText="1"/>
    </xf>
    <xf numFmtId="165" fontId="3" fillId="0" borderId="4" xfId="3" applyNumberFormat="1" applyFont="1" applyFill="1" applyBorder="1"/>
    <xf numFmtId="165" fontId="3" fillId="3" borderId="4" xfId="3" applyNumberFormat="1" applyFont="1" applyFill="1" applyBorder="1" applyAlignment="1">
      <alignment horizontal="center"/>
    </xf>
    <xf numFmtId="0" fontId="14" fillId="0" borderId="0" xfId="0" applyFont="1" applyFill="1"/>
    <xf numFmtId="0" fontId="0" fillId="0" borderId="0" xfId="0" applyFill="1" applyAlignment="1"/>
    <xf numFmtId="0" fontId="6" fillId="0" borderId="4" xfId="2" applyFont="1" applyFill="1" applyBorder="1" applyAlignment="1">
      <alignment horizontal="center" vertical="center"/>
    </xf>
    <xf numFmtId="3" fontId="6" fillId="0" borderId="4" xfId="2" applyNumberFormat="1" applyFont="1" applyFill="1" applyBorder="1" applyAlignment="1">
      <alignment horizontal="center" vertical="center"/>
    </xf>
    <xf numFmtId="1" fontId="6" fillId="0" borderId="4" xfId="2" applyNumberFormat="1" applyFont="1" applyFill="1" applyBorder="1" applyAlignment="1">
      <alignment horizontal="center" vertical="center"/>
    </xf>
    <xf numFmtId="1" fontId="10" fillId="0" borderId="0" xfId="0" applyNumberFormat="1" applyFont="1" applyFill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65" fontId="0" fillId="0" borderId="12" xfId="3" applyNumberFormat="1" applyFont="1" applyFill="1" applyBorder="1" applyAlignment="1"/>
    <xf numFmtId="1" fontId="3" fillId="0" borderId="4" xfId="2" applyNumberFormat="1" applyFont="1" applyFill="1" applyBorder="1"/>
    <xf numFmtId="3" fontId="3" fillId="0" borderId="4" xfId="2" applyNumberFormat="1" applyFont="1" applyFill="1" applyBorder="1" applyAlignment="1">
      <alignment horizontal="right"/>
    </xf>
    <xf numFmtId="1" fontId="6" fillId="0" borderId="1" xfId="2" applyNumberFormat="1" applyFont="1" applyFill="1" applyBorder="1" applyAlignment="1">
      <alignment horizontal="center"/>
    </xf>
    <xf numFmtId="1" fontId="6" fillId="0" borderId="9" xfId="2" applyNumberFormat="1" applyFont="1" applyFill="1" applyBorder="1" applyAlignment="1">
      <alignment horizontal="center"/>
    </xf>
    <xf numFmtId="1" fontId="6" fillId="0" borderId="4" xfId="2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2"/>
    <xf numFmtId="3" fontId="6" fillId="0" borderId="0" xfId="2" applyNumberFormat="1" applyFont="1"/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  <xf numFmtId="0" fontId="6" fillId="0" borderId="0" xfId="2" applyFont="1" applyFill="1" applyAlignment="1">
      <alignment horizontal="center" vertical="top" wrapText="1"/>
    </xf>
    <xf numFmtId="0" fontId="3" fillId="0" borderId="1" xfId="2" applyFont="1" applyFill="1" applyBorder="1" applyAlignment="1"/>
    <xf numFmtId="0" fontId="3" fillId="0" borderId="1" xfId="2" applyFont="1" applyFill="1" applyBorder="1" applyAlignment="1">
      <alignment vertical="top"/>
    </xf>
    <xf numFmtId="0" fontId="8" fillId="0" borderId="4" xfId="2" applyFont="1" applyFill="1" applyBorder="1" applyAlignment="1">
      <alignment horizontal="left" vertical="top"/>
    </xf>
    <xf numFmtId="0" fontId="6" fillId="5" borderId="4" xfId="2" applyFont="1" applyFill="1" applyBorder="1" applyAlignment="1">
      <alignment vertical="top" wrapText="1"/>
    </xf>
    <xf numFmtId="0" fontId="6" fillId="5" borderId="4" xfId="2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vertical="top" wrapText="1"/>
    </xf>
    <xf numFmtId="0" fontId="4" fillId="6" borderId="4" xfId="0" applyFont="1" applyFill="1" applyBorder="1" applyAlignment="1">
      <alignment horizontal="center" vertical="center"/>
    </xf>
    <xf numFmtId="0" fontId="6" fillId="6" borderId="4" xfId="2" applyFont="1" applyFill="1" applyBorder="1"/>
    <xf numFmtId="0" fontId="6" fillId="6" borderId="4" xfId="2" applyFont="1" applyFill="1" applyBorder="1" applyAlignment="1">
      <alignment horizontal="center" vertical="center"/>
    </xf>
    <xf numFmtId="0" fontId="6" fillId="6" borderId="4" xfId="2" applyFont="1" applyFill="1" applyBorder="1" applyAlignment="1">
      <alignment horizontal="center"/>
    </xf>
    <xf numFmtId="1" fontId="7" fillId="4" borderId="4" xfId="0" applyNumberFormat="1" applyFont="1" applyFill="1" applyBorder="1" applyAlignment="1"/>
    <xf numFmtId="165" fontId="10" fillId="0" borderId="0" xfId="0" applyNumberFormat="1" applyFont="1" applyAlignment="1"/>
    <xf numFmtId="1" fontId="6" fillId="0" borderId="0" xfId="2" applyNumberFormat="1" applyFont="1" applyBorder="1" applyAlignment="1">
      <alignment horizontal="center"/>
    </xf>
    <xf numFmtId="165" fontId="6" fillId="0" borderId="10" xfId="3" applyNumberFormat="1" applyFont="1" applyFill="1" applyBorder="1" applyAlignment="1">
      <alignment horizontal="center"/>
    </xf>
    <xf numFmtId="165" fontId="3" fillId="0" borderId="10" xfId="3" applyNumberFormat="1" applyFont="1" applyFill="1" applyBorder="1" applyAlignment="1">
      <alignment horizontal="center"/>
    </xf>
    <xf numFmtId="1" fontId="0" fillId="0" borderId="0" xfId="0" applyNumberFormat="1"/>
  </cellXfs>
  <cellStyles count="5">
    <cellStyle name="Milliers" xfId="3" builtinId="3"/>
    <cellStyle name="Normal" xfId="0" builtinId="0"/>
    <cellStyle name="Normal 2" xfId="1"/>
    <cellStyle name="Normal 3" xfId="2"/>
    <cellStyle name="Pourcentage" xfId="4" builtinId="5"/>
  </cellStyles>
  <dxfs count="0"/>
  <tableStyles count="0" defaultTableStyle="TableStyleMedium9" defaultPivotStyle="PivotStyleLight16"/>
  <colors>
    <mruColors>
      <color rgb="FFFF9966"/>
      <color rgb="FF96B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10882</xdr:rowOff>
    </xdr:from>
    <xdr:to>
      <xdr:col>0</xdr:col>
      <xdr:colOff>1621971</xdr:colOff>
      <xdr:row>3</xdr:row>
      <xdr:rowOff>180844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82"/>
          <a:ext cx="1621971" cy="6195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10882</xdr:rowOff>
    </xdr:from>
    <xdr:to>
      <xdr:col>0</xdr:col>
      <xdr:colOff>1621971</xdr:colOff>
      <xdr:row>3</xdr:row>
      <xdr:rowOff>180844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82"/>
          <a:ext cx="1621971" cy="627162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0</xdr:row>
      <xdr:rowOff>10882</xdr:rowOff>
    </xdr:from>
    <xdr:to>
      <xdr:col>19</xdr:col>
      <xdr:colOff>1621971</xdr:colOff>
      <xdr:row>3</xdr:row>
      <xdr:rowOff>180844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8771" y="10882"/>
          <a:ext cx="1621971" cy="6271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10882</xdr:rowOff>
    </xdr:from>
    <xdr:to>
      <xdr:col>0</xdr:col>
      <xdr:colOff>1621971</xdr:colOff>
      <xdr:row>2</xdr:row>
      <xdr:rowOff>50215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82"/>
          <a:ext cx="1621971" cy="619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Violet 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5"/>
  <sheetViews>
    <sheetView zoomScale="70" zoomScaleNormal="70" workbookViewId="0">
      <selection activeCell="L20" sqref="L20"/>
    </sheetView>
  </sheetViews>
  <sheetFormatPr baseColWidth="10" defaultRowHeight="14.4" x14ac:dyDescent="0.3"/>
  <cols>
    <col min="1" max="1" width="32.88671875" style="36" customWidth="1"/>
    <col min="2" max="9" width="12.6640625" style="36" customWidth="1"/>
    <col min="14" max="217" width="11.5546875" style="36"/>
    <col min="218" max="218" width="3.88671875" style="36" customWidth="1"/>
    <col min="219" max="219" width="1.33203125" style="36" customWidth="1"/>
    <col min="220" max="220" width="3.44140625" style="36" customWidth="1"/>
    <col min="221" max="221" width="7.88671875" style="36" customWidth="1"/>
    <col min="222" max="222" width="12.5546875" style="36" customWidth="1"/>
    <col min="223" max="223" width="1.6640625" style="36" customWidth="1"/>
    <col min="224" max="224" width="20.88671875" style="36" customWidth="1"/>
    <col min="225" max="225" width="0.44140625" style="36" customWidth="1"/>
    <col min="226" max="226" width="0.5546875" style="36" customWidth="1"/>
    <col min="227" max="227" width="1.33203125" style="36" customWidth="1"/>
    <col min="228" max="228" width="23" style="36" customWidth="1"/>
    <col min="229" max="229" width="0.5546875" style="36" customWidth="1"/>
    <col min="230" max="230" width="1" style="36" customWidth="1"/>
    <col min="231" max="231" width="1.109375" style="36" customWidth="1"/>
    <col min="232" max="232" width="24.109375" style="36" customWidth="1"/>
    <col min="233" max="233" width="0.109375" style="36" customWidth="1"/>
    <col min="234" max="234" width="0.33203125" style="36" customWidth="1"/>
    <col min="235" max="235" width="1.33203125" style="36" customWidth="1"/>
    <col min="236" max="473" width="11.5546875" style="36"/>
    <col min="474" max="474" width="3.88671875" style="36" customWidth="1"/>
    <col min="475" max="475" width="1.33203125" style="36" customWidth="1"/>
    <col min="476" max="476" width="3.44140625" style="36" customWidth="1"/>
    <col min="477" max="477" width="7.88671875" style="36" customWidth="1"/>
    <col min="478" max="478" width="12.5546875" style="36" customWidth="1"/>
    <col min="479" max="479" width="1.6640625" style="36" customWidth="1"/>
    <col min="480" max="480" width="20.88671875" style="36" customWidth="1"/>
    <col min="481" max="481" width="0.44140625" style="36" customWidth="1"/>
    <col min="482" max="482" width="0.5546875" style="36" customWidth="1"/>
    <col min="483" max="483" width="1.33203125" style="36" customWidth="1"/>
    <col min="484" max="484" width="23" style="36" customWidth="1"/>
    <col min="485" max="485" width="0.5546875" style="36" customWidth="1"/>
    <col min="486" max="486" width="1" style="36" customWidth="1"/>
    <col min="487" max="487" width="1.109375" style="36" customWidth="1"/>
    <col min="488" max="488" width="24.109375" style="36" customWidth="1"/>
    <col min="489" max="489" width="0.109375" style="36" customWidth="1"/>
    <col min="490" max="490" width="0.33203125" style="36" customWidth="1"/>
    <col min="491" max="491" width="1.33203125" style="36" customWidth="1"/>
    <col min="492" max="729" width="11.5546875" style="36"/>
    <col min="730" max="730" width="3.88671875" style="36" customWidth="1"/>
    <col min="731" max="731" width="1.33203125" style="36" customWidth="1"/>
    <col min="732" max="732" width="3.44140625" style="36" customWidth="1"/>
    <col min="733" max="733" width="7.88671875" style="36" customWidth="1"/>
    <col min="734" max="734" width="12.5546875" style="36" customWidth="1"/>
    <col min="735" max="735" width="1.6640625" style="36" customWidth="1"/>
    <col min="736" max="736" width="20.88671875" style="36" customWidth="1"/>
    <col min="737" max="737" width="0.44140625" style="36" customWidth="1"/>
    <col min="738" max="738" width="0.5546875" style="36" customWidth="1"/>
    <col min="739" max="739" width="1.33203125" style="36" customWidth="1"/>
    <col min="740" max="740" width="23" style="36" customWidth="1"/>
    <col min="741" max="741" width="0.5546875" style="36" customWidth="1"/>
    <col min="742" max="742" width="1" style="36" customWidth="1"/>
    <col min="743" max="743" width="1.109375" style="36" customWidth="1"/>
    <col min="744" max="744" width="24.109375" style="36" customWidth="1"/>
    <col min="745" max="745" width="0.109375" style="36" customWidth="1"/>
    <col min="746" max="746" width="0.33203125" style="36" customWidth="1"/>
    <col min="747" max="747" width="1.33203125" style="36" customWidth="1"/>
    <col min="748" max="985" width="11.5546875" style="36"/>
    <col min="986" max="986" width="3.88671875" style="36" customWidth="1"/>
    <col min="987" max="987" width="1.33203125" style="36" customWidth="1"/>
    <col min="988" max="988" width="3.44140625" style="36" customWidth="1"/>
    <col min="989" max="989" width="7.88671875" style="36" customWidth="1"/>
    <col min="990" max="990" width="12.5546875" style="36" customWidth="1"/>
    <col min="991" max="991" width="1.6640625" style="36" customWidth="1"/>
    <col min="992" max="992" width="20.88671875" style="36" customWidth="1"/>
    <col min="993" max="993" width="0.44140625" style="36" customWidth="1"/>
    <col min="994" max="994" width="0.5546875" style="36" customWidth="1"/>
    <col min="995" max="995" width="1.33203125" style="36" customWidth="1"/>
    <col min="996" max="996" width="23" style="36" customWidth="1"/>
    <col min="997" max="997" width="0.5546875" style="36" customWidth="1"/>
    <col min="998" max="998" width="1" style="36" customWidth="1"/>
    <col min="999" max="999" width="1.109375" style="36" customWidth="1"/>
    <col min="1000" max="1000" width="24.109375" style="36" customWidth="1"/>
    <col min="1001" max="1001" width="0.109375" style="36" customWidth="1"/>
    <col min="1002" max="1002" width="0.33203125" style="36" customWidth="1"/>
    <col min="1003" max="1003" width="1.33203125" style="36" customWidth="1"/>
    <col min="1004" max="1241" width="11.5546875" style="36"/>
    <col min="1242" max="1242" width="3.88671875" style="36" customWidth="1"/>
    <col min="1243" max="1243" width="1.33203125" style="36" customWidth="1"/>
    <col min="1244" max="1244" width="3.44140625" style="36" customWidth="1"/>
    <col min="1245" max="1245" width="7.88671875" style="36" customWidth="1"/>
    <col min="1246" max="1246" width="12.5546875" style="36" customWidth="1"/>
    <col min="1247" max="1247" width="1.6640625" style="36" customWidth="1"/>
    <col min="1248" max="1248" width="20.88671875" style="36" customWidth="1"/>
    <col min="1249" max="1249" width="0.44140625" style="36" customWidth="1"/>
    <col min="1250" max="1250" width="0.5546875" style="36" customWidth="1"/>
    <col min="1251" max="1251" width="1.33203125" style="36" customWidth="1"/>
    <col min="1252" max="1252" width="23" style="36" customWidth="1"/>
    <col min="1253" max="1253" width="0.5546875" style="36" customWidth="1"/>
    <col min="1254" max="1254" width="1" style="36" customWidth="1"/>
    <col min="1255" max="1255" width="1.109375" style="36" customWidth="1"/>
    <col min="1256" max="1256" width="24.109375" style="36" customWidth="1"/>
    <col min="1257" max="1257" width="0.109375" style="36" customWidth="1"/>
    <col min="1258" max="1258" width="0.33203125" style="36" customWidth="1"/>
    <col min="1259" max="1259" width="1.33203125" style="36" customWidth="1"/>
    <col min="1260" max="1497" width="11.5546875" style="36"/>
    <col min="1498" max="1498" width="3.88671875" style="36" customWidth="1"/>
    <col min="1499" max="1499" width="1.33203125" style="36" customWidth="1"/>
    <col min="1500" max="1500" width="3.44140625" style="36" customWidth="1"/>
    <col min="1501" max="1501" width="7.88671875" style="36" customWidth="1"/>
    <col min="1502" max="1502" width="12.5546875" style="36" customWidth="1"/>
    <col min="1503" max="1503" width="1.6640625" style="36" customWidth="1"/>
    <col min="1504" max="1504" width="20.88671875" style="36" customWidth="1"/>
    <col min="1505" max="1505" width="0.44140625" style="36" customWidth="1"/>
    <col min="1506" max="1506" width="0.5546875" style="36" customWidth="1"/>
    <col min="1507" max="1507" width="1.33203125" style="36" customWidth="1"/>
    <col min="1508" max="1508" width="23" style="36" customWidth="1"/>
    <col min="1509" max="1509" width="0.5546875" style="36" customWidth="1"/>
    <col min="1510" max="1510" width="1" style="36" customWidth="1"/>
    <col min="1511" max="1511" width="1.109375" style="36" customWidth="1"/>
    <col min="1512" max="1512" width="24.109375" style="36" customWidth="1"/>
    <col min="1513" max="1513" width="0.109375" style="36" customWidth="1"/>
    <col min="1514" max="1514" width="0.33203125" style="36" customWidth="1"/>
    <col min="1515" max="1515" width="1.33203125" style="36" customWidth="1"/>
    <col min="1516" max="1753" width="11.5546875" style="36"/>
    <col min="1754" max="1754" width="3.88671875" style="36" customWidth="1"/>
    <col min="1755" max="1755" width="1.33203125" style="36" customWidth="1"/>
    <col min="1756" max="1756" width="3.44140625" style="36" customWidth="1"/>
    <col min="1757" max="1757" width="7.88671875" style="36" customWidth="1"/>
    <col min="1758" max="1758" width="12.5546875" style="36" customWidth="1"/>
    <col min="1759" max="1759" width="1.6640625" style="36" customWidth="1"/>
    <col min="1760" max="1760" width="20.88671875" style="36" customWidth="1"/>
    <col min="1761" max="1761" width="0.44140625" style="36" customWidth="1"/>
    <col min="1762" max="1762" width="0.5546875" style="36" customWidth="1"/>
    <col min="1763" max="1763" width="1.33203125" style="36" customWidth="1"/>
    <col min="1764" max="1764" width="23" style="36" customWidth="1"/>
    <col min="1765" max="1765" width="0.5546875" style="36" customWidth="1"/>
    <col min="1766" max="1766" width="1" style="36" customWidth="1"/>
    <col min="1767" max="1767" width="1.109375" style="36" customWidth="1"/>
    <col min="1768" max="1768" width="24.109375" style="36" customWidth="1"/>
    <col min="1769" max="1769" width="0.109375" style="36" customWidth="1"/>
    <col min="1770" max="1770" width="0.33203125" style="36" customWidth="1"/>
    <col min="1771" max="1771" width="1.33203125" style="36" customWidth="1"/>
    <col min="1772" max="2009" width="11.5546875" style="36"/>
    <col min="2010" max="2010" width="3.88671875" style="36" customWidth="1"/>
    <col min="2011" max="2011" width="1.33203125" style="36" customWidth="1"/>
    <col min="2012" max="2012" width="3.44140625" style="36" customWidth="1"/>
    <col min="2013" max="2013" width="7.88671875" style="36" customWidth="1"/>
    <col min="2014" max="2014" width="12.5546875" style="36" customWidth="1"/>
    <col min="2015" max="2015" width="1.6640625" style="36" customWidth="1"/>
    <col min="2016" max="2016" width="20.88671875" style="36" customWidth="1"/>
    <col min="2017" max="2017" width="0.44140625" style="36" customWidth="1"/>
    <col min="2018" max="2018" width="0.5546875" style="36" customWidth="1"/>
    <col min="2019" max="2019" width="1.33203125" style="36" customWidth="1"/>
    <col min="2020" max="2020" width="23" style="36" customWidth="1"/>
    <col min="2021" max="2021" width="0.5546875" style="36" customWidth="1"/>
    <col min="2022" max="2022" width="1" style="36" customWidth="1"/>
    <col min="2023" max="2023" width="1.109375" style="36" customWidth="1"/>
    <col min="2024" max="2024" width="24.109375" style="36" customWidth="1"/>
    <col min="2025" max="2025" width="0.109375" style="36" customWidth="1"/>
    <col min="2026" max="2026" width="0.33203125" style="36" customWidth="1"/>
    <col min="2027" max="2027" width="1.33203125" style="36" customWidth="1"/>
    <col min="2028" max="2265" width="11.5546875" style="36"/>
    <col min="2266" max="2266" width="3.88671875" style="36" customWidth="1"/>
    <col min="2267" max="2267" width="1.33203125" style="36" customWidth="1"/>
    <col min="2268" max="2268" width="3.44140625" style="36" customWidth="1"/>
    <col min="2269" max="2269" width="7.88671875" style="36" customWidth="1"/>
    <col min="2270" max="2270" width="12.5546875" style="36" customWidth="1"/>
    <col min="2271" max="2271" width="1.6640625" style="36" customWidth="1"/>
    <col min="2272" max="2272" width="20.88671875" style="36" customWidth="1"/>
    <col min="2273" max="2273" width="0.44140625" style="36" customWidth="1"/>
    <col min="2274" max="2274" width="0.5546875" style="36" customWidth="1"/>
    <col min="2275" max="2275" width="1.33203125" style="36" customWidth="1"/>
    <col min="2276" max="2276" width="23" style="36" customWidth="1"/>
    <col min="2277" max="2277" width="0.5546875" style="36" customWidth="1"/>
    <col min="2278" max="2278" width="1" style="36" customWidth="1"/>
    <col min="2279" max="2279" width="1.109375" style="36" customWidth="1"/>
    <col min="2280" max="2280" width="24.109375" style="36" customWidth="1"/>
    <col min="2281" max="2281" width="0.109375" style="36" customWidth="1"/>
    <col min="2282" max="2282" width="0.33203125" style="36" customWidth="1"/>
    <col min="2283" max="2283" width="1.33203125" style="36" customWidth="1"/>
    <col min="2284" max="2521" width="11.5546875" style="36"/>
    <col min="2522" max="2522" width="3.88671875" style="36" customWidth="1"/>
    <col min="2523" max="2523" width="1.33203125" style="36" customWidth="1"/>
    <col min="2524" max="2524" width="3.44140625" style="36" customWidth="1"/>
    <col min="2525" max="2525" width="7.88671875" style="36" customWidth="1"/>
    <col min="2526" max="2526" width="12.5546875" style="36" customWidth="1"/>
    <col min="2527" max="2527" width="1.6640625" style="36" customWidth="1"/>
    <col min="2528" max="2528" width="20.88671875" style="36" customWidth="1"/>
    <col min="2529" max="2529" width="0.44140625" style="36" customWidth="1"/>
    <col min="2530" max="2530" width="0.5546875" style="36" customWidth="1"/>
    <col min="2531" max="2531" width="1.33203125" style="36" customWidth="1"/>
    <col min="2532" max="2532" width="23" style="36" customWidth="1"/>
    <col min="2533" max="2533" width="0.5546875" style="36" customWidth="1"/>
    <col min="2534" max="2534" width="1" style="36" customWidth="1"/>
    <col min="2535" max="2535" width="1.109375" style="36" customWidth="1"/>
    <col min="2536" max="2536" width="24.109375" style="36" customWidth="1"/>
    <col min="2537" max="2537" width="0.109375" style="36" customWidth="1"/>
    <col min="2538" max="2538" width="0.33203125" style="36" customWidth="1"/>
    <col min="2539" max="2539" width="1.33203125" style="36" customWidth="1"/>
    <col min="2540" max="2777" width="11.5546875" style="36"/>
    <col min="2778" max="2778" width="3.88671875" style="36" customWidth="1"/>
    <col min="2779" max="2779" width="1.33203125" style="36" customWidth="1"/>
    <col min="2780" max="2780" width="3.44140625" style="36" customWidth="1"/>
    <col min="2781" max="2781" width="7.88671875" style="36" customWidth="1"/>
    <col min="2782" max="2782" width="12.5546875" style="36" customWidth="1"/>
    <col min="2783" max="2783" width="1.6640625" style="36" customWidth="1"/>
    <col min="2784" max="2784" width="20.88671875" style="36" customWidth="1"/>
    <col min="2785" max="2785" width="0.44140625" style="36" customWidth="1"/>
    <col min="2786" max="2786" width="0.5546875" style="36" customWidth="1"/>
    <col min="2787" max="2787" width="1.33203125" style="36" customWidth="1"/>
    <col min="2788" max="2788" width="23" style="36" customWidth="1"/>
    <col min="2789" max="2789" width="0.5546875" style="36" customWidth="1"/>
    <col min="2790" max="2790" width="1" style="36" customWidth="1"/>
    <col min="2791" max="2791" width="1.109375" style="36" customWidth="1"/>
    <col min="2792" max="2792" width="24.109375" style="36" customWidth="1"/>
    <col min="2793" max="2793" width="0.109375" style="36" customWidth="1"/>
    <col min="2794" max="2794" width="0.33203125" style="36" customWidth="1"/>
    <col min="2795" max="2795" width="1.33203125" style="36" customWidth="1"/>
    <col min="2796" max="3033" width="11.5546875" style="36"/>
    <col min="3034" max="3034" width="3.88671875" style="36" customWidth="1"/>
    <col min="3035" max="3035" width="1.33203125" style="36" customWidth="1"/>
    <col min="3036" max="3036" width="3.44140625" style="36" customWidth="1"/>
    <col min="3037" max="3037" width="7.88671875" style="36" customWidth="1"/>
    <col min="3038" max="3038" width="12.5546875" style="36" customWidth="1"/>
    <col min="3039" max="3039" width="1.6640625" style="36" customWidth="1"/>
    <col min="3040" max="3040" width="20.88671875" style="36" customWidth="1"/>
    <col min="3041" max="3041" width="0.44140625" style="36" customWidth="1"/>
    <col min="3042" max="3042" width="0.5546875" style="36" customWidth="1"/>
    <col min="3043" max="3043" width="1.33203125" style="36" customWidth="1"/>
    <col min="3044" max="3044" width="23" style="36" customWidth="1"/>
    <col min="3045" max="3045" width="0.5546875" style="36" customWidth="1"/>
    <col min="3046" max="3046" width="1" style="36" customWidth="1"/>
    <col min="3047" max="3047" width="1.109375" style="36" customWidth="1"/>
    <col min="3048" max="3048" width="24.109375" style="36" customWidth="1"/>
    <col min="3049" max="3049" width="0.109375" style="36" customWidth="1"/>
    <col min="3050" max="3050" width="0.33203125" style="36" customWidth="1"/>
    <col min="3051" max="3051" width="1.33203125" style="36" customWidth="1"/>
    <col min="3052" max="3289" width="11.5546875" style="36"/>
    <col min="3290" max="3290" width="3.88671875" style="36" customWidth="1"/>
    <col min="3291" max="3291" width="1.33203125" style="36" customWidth="1"/>
    <col min="3292" max="3292" width="3.44140625" style="36" customWidth="1"/>
    <col min="3293" max="3293" width="7.88671875" style="36" customWidth="1"/>
    <col min="3294" max="3294" width="12.5546875" style="36" customWidth="1"/>
    <col min="3295" max="3295" width="1.6640625" style="36" customWidth="1"/>
    <col min="3296" max="3296" width="20.88671875" style="36" customWidth="1"/>
    <col min="3297" max="3297" width="0.44140625" style="36" customWidth="1"/>
    <col min="3298" max="3298" width="0.5546875" style="36" customWidth="1"/>
    <col min="3299" max="3299" width="1.33203125" style="36" customWidth="1"/>
    <col min="3300" max="3300" width="23" style="36" customWidth="1"/>
    <col min="3301" max="3301" width="0.5546875" style="36" customWidth="1"/>
    <col min="3302" max="3302" width="1" style="36" customWidth="1"/>
    <col min="3303" max="3303" width="1.109375" style="36" customWidth="1"/>
    <col min="3304" max="3304" width="24.109375" style="36" customWidth="1"/>
    <col min="3305" max="3305" width="0.109375" style="36" customWidth="1"/>
    <col min="3306" max="3306" width="0.33203125" style="36" customWidth="1"/>
    <col min="3307" max="3307" width="1.33203125" style="36" customWidth="1"/>
    <col min="3308" max="3545" width="11.5546875" style="36"/>
    <col min="3546" max="3546" width="3.88671875" style="36" customWidth="1"/>
    <col min="3547" max="3547" width="1.33203125" style="36" customWidth="1"/>
    <col min="3548" max="3548" width="3.44140625" style="36" customWidth="1"/>
    <col min="3549" max="3549" width="7.88671875" style="36" customWidth="1"/>
    <col min="3550" max="3550" width="12.5546875" style="36" customWidth="1"/>
    <col min="3551" max="3551" width="1.6640625" style="36" customWidth="1"/>
    <col min="3552" max="3552" width="20.88671875" style="36" customWidth="1"/>
    <col min="3553" max="3553" width="0.44140625" style="36" customWidth="1"/>
    <col min="3554" max="3554" width="0.5546875" style="36" customWidth="1"/>
    <col min="3555" max="3555" width="1.33203125" style="36" customWidth="1"/>
    <col min="3556" max="3556" width="23" style="36" customWidth="1"/>
    <col min="3557" max="3557" width="0.5546875" style="36" customWidth="1"/>
    <col min="3558" max="3558" width="1" style="36" customWidth="1"/>
    <col min="3559" max="3559" width="1.109375" style="36" customWidth="1"/>
    <col min="3560" max="3560" width="24.109375" style="36" customWidth="1"/>
    <col min="3561" max="3561" width="0.109375" style="36" customWidth="1"/>
    <col min="3562" max="3562" width="0.33203125" style="36" customWidth="1"/>
    <col min="3563" max="3563" width="1.33203125" style="36" customWidth="1"/>
    <col min="3564" max="3801" width="11.5546875" style="36"/>
    <col min="3802" max="3802" width="3.88671875" style="36" customWidth="1"/>
    <col min="3803" max="3803" width="1.33203125" style="36" customWidth="1"/>
    <col min="3804" max="3804" width="3.44140625" style="36" customWidth="1"/>
    <col min="3805" max="3805" width="7.88671875" style="36" customWidth="1"/>
    <col min="3806" max="3806" width="12.5546875" style="36" customWidth="1"/>
    <col min="3807" max="3807" width="1.6640625" style="36" customWidth="1"/>
    <col min="3808" max="3808" width="20.88671875" style="36" customWidth="1"/>
    <col min="3809" max="3809" width="0.44140625" style="36" customWidth="1"/>
    <col min="3810" max="3810" width="0.5546875" style="36" customWidth="1"/>
    <col min="3811" max="3811" width="1.33203125" style="36" customWidth="1"/>
    <col min="3812" max="3812" width="23" style="36" customWidth="1"/>
    <col min="3813" max="3813" width="0.5546875" style="36" customWidth="1"/>
    <col min="3814" max="3814" width="1" style="36" customWidth="1"/>
    <col min="3815" max="3815" width="1.109375" style="36" customWidth="1"/>
    <col min="3816" max="3816" width="24.109375" style="36" customWidth="1"/>
    <col min="3817" max="3817" width="0.109375" style="36" customWidth="1"/>
    <col min="3818" max="3818" width="0.33203125" style="36" customWidth="1"/>
    <col min="3819" max="3819" width="1.33203125" style="36" customWidth="1"/>
    <col min="3820" max="4057" width="11.5546875" style="36"/>
    <col min="4058" max="4058" width="3.88671875" style="36" customWidth="1"/>
    <col min="4059" max="4059" width="1.33203125" style="36" customWidth="1"/>
    <col min="4060" max="4060" width="3.44140625" style="36" customWidth="1"/>
    <col min="4061" max="4061" width="7.88671875" style="36" customWidth="1"/>
    <col min="4062" max="4062" width="12.5546875" style="36" customWidth="1"/>
    <col min="4063" max="4063" width="1.6640625" style="36" customWidth="1"/>
    <col min="4064" max="4064" width="20.88671875" style="36" customWidth="1"/>
    <col min="4065" max="4065" width="0.44140625" style="36" customWidth="1"/>
    <col min="4066" max="4066" width="0.5546875" style="36" customWidth="1"/>
    <col min="4067" max="4067" width="1.33203125" style="36" customWidth="1"/>
    <col min="4068" max="4068" width="23" style="36" customWidth="1"/>
    <col min="4069" max="4069" width="0.5546875" style="36" customWidth="1"/>
    <col min="4070" max="4070" width="1" style="36" customWidth="1"/>
    <col min="4071" max="4071" width="1.109375" style="36" customWidth="1"/>
    <col min="4072" max="4072" width="24.109375" style="36" customWidth="1"/>
    <col min="4073" max="4073" width="0.109375" style="36" customWidth="1"/>
    <col min="4074" max="4074" width="0.33203125" style="36" customWidth="1"/>
    <col min="4075" max="4075" width="1.33203125" style="36" customWidth="1"/>
    <col min="4076" max="4313" width="11.5546875" style="36"/>
    <col min="4314" max="4314" width="3.88671875" style="36" customWidth="1"/>
    <col min="4315" max="4315" width="1.33203125" style="36" customWidth="1"/>
    <col min="4316" max="4316" width="3.44140625" style="36" customWidth="1"/>
    <col min="4317" max="4317" width="7.88671875" style="36" customWidth="1"/>
    <col min="4318" max="4318" width="12.5546875" style="36" customWidth="1"/>
    <col min="4319" max="4319" width="1.6640625" style="36" customWidth="1"/>
    <col min="4320" max="4320" width="20.88671875" style="36" customWidth="1"/>
    <col min="4321" max="4321" width="0.44140625" style="36" customWidth="1"/>
    <col min="4322" max="4322" width="0.5546875" style="36" customWidth="1"/>
    <col min="4323" max="4323" width="1.33203125" style="36" customWidth="1"/>
    <col min="4324" max="4324" width="23" style="36" customWidth="1"/>
    <col min="4325" max="4325" width="0.5546875" style="36" customWidth="1"/>
    <col min="4326" max="4326" width="1" style="36" customWidth="1"/>
    <col min="4327" max="4327" width="1.109375" style="36" customWidth="1"/>
    <col min="4328" max="4328" width="24.109375" style="36" customWidth="1"/>
    <col min="4329" max="4329" width="0.109375" style="36" customWidth="1"/>
    <col min="4330" max="4330" width="0.33203125" style="36" customWidth="1"/>
    <col min="4331" max="4331" width="1.33203125" style="36" customWidth="1"/>
    <col min="4332" max="4569" width="11.5546875" style="36"/>
    <col min="4570" max="4570" width="3.88671875" style="36" customWidth="1"/>
    <col min="4571" max="4571" width="1.33203125" style="36" customWidth="1"/>
    <col min="4572" max="4572" width="3.44140625" style="36" customWidth="1"/>
    <col min="4573" max="4573" width="7.88671875" style="36" customWidth="1"/>
    <col min="4574" max="4574" width="12.5546875" style="36" customWidth="1"/>
    <col min="4575" max="4575" width="1.6640625" style="36" customWidth="1"/>
    <col min="4576" max="4576" width="20.88671875" style="36" customWidth="1"/>
    <col min="4577" max="4577" width="0.44140625" style="36" customWidth="1"/>
    <col min="4578" max="4578" width="0.5546875" style="36" customWidth="1"/>
    <col min="4579" max="4579" width="1.33203125" style="36" customWidth="1"/>
    <col min="4580" max="4580" width="23" style="36" customWidth="1"/>
    <col min="4581" max="4581" width="0.5546875" style="36" customWidth="1"/>
    <col min="4582" max="4582" width="1" style="36" customWidth="1"/>
    <col min="4583" max="4583" width="1.109375" style="36" customWidth="1"/>
    <col min="4584" max="4584" width="24.109375" style="36" customWidth="1"/>
    <col min="4585" max="4585" width="0.109375" style="36" customWidth="1"/>
    <col min="4586" max="4586" width="0.33203125" style="36" customWidth="1"/>
    <col min="4587" max="4587" width="1.33203125" style="36" customWidth="1"/>
    <col min="4588" max="4825" width="11.5546875" style="36"/>
    <col min="4826" max="4826" width="3.88671875" style="36" customWidth="1"/>
    <col min="4827" max="4827" width="1.33203125" style="36" customWidth="1"/>
    <col min="4828" max="4828" width="3.44140625" style="36" customWidth="1"/>
    <col min="4829" max="4829" width="7.88671875" style="36" customWidth="1"/>
    <col min="4830" max="4830" width="12.5546875" style="36" customWidth="1"/>
    <col min="4831" max="4831" width="1.6640625" style="36" customWidth="1"/>
    <col min="4832" max="4832" width="20.88671875" style="36" customWidth="1"/>
    <col min="4833" max="4833" width="0.44140625" style="36" customWidth="1"/>
    <col min="4834" max="4834" width="0.5546875" style="36" customWidth="1"/>
    <col min="4835" max="4835" width="1.33203125" style="36" customWidth="1"/>
    <col min="4836" max="4836" width="23" style="36" customWidth="1"/>
    <col min="4837" max="4837" width="0.5546875" style="36" customWidth="1"/>
    <col min="4838" max="4838" width="1" style="36" customWidth="1"/>
    <col min="4839" max="4839" width="1.109375" style="36" customWidth="1"/>
    <col min="4840" max="4840" width="24.109375" style="36" customWidth="1"/>
    <col min="4841" max="4841" width="0.109375" style="36" customWidth="1"/>
    <col min="4842" max="4842" width="0.33203125" style="36" customWidth="1"/>
    <col min="4843" max="4843" width="1.33203125" style="36" customWidth="1"/>
    <col min="4844" max="5081" width="11.5546875" style="36"/>
    <col min="5082" max="5082" width="3.88671875" style="36" customWidth="1"/>
    <col min="5083" max="5083" width="1.33203125" style="36" customWidth="1"/>
    <col min="5084" max="5084" width="3.44140625" style="36" customWidth="1"/>
    <col min="5085" max="5085" width="7.88671875" style="36" customWidth="1"/>
    <col min="5086" max="5086" width="12.5546875" style="36" customWidth="1"/>
    <col min="5087" max="5087" width="1.6640625" style="36" customWidth="1"/>
    <col min="5088" max="5088" width="20.88671875" style="36" customWidth="1"/>
    <col min="5089" max="5089" width="0.44140625" style="36" customWidth="1"/>
    <col min="5090" max="5090" width="0.5546875" style="36" customWidth="1"/>
    <col min="5091" max="5091" width="1.33203125" style="36" customWidth="1"/>
    <col min="5092" max="5092" width="23" style="36" customWidth="1"/>
    <col min="5093" max="5093" width="0.5546875" style="36" customWidth="1"/>
    <col min="5094" max="5094" width="1" style="36" customWidth="1"/>
    <col min="5095" max="5095" width="1.109375" style="36" customWidth="1"/>
    <col min="5096" max="5096" width="24.109375" style="36" customWidth="1"/>
    <col min="5097" max="5097" width="0.109375" style="36" customWidth="1"/>
    <col min="5098" max="5098" width="0.33203125" style="36" customWidth="1"/>
    <col min="5099" max="5099" width="1.33203125" style="36" customWidth="1"/>
    <col min="5100" max="5337" width="11.5546875" style="36"/>
    <col min="5338" max="5338" width="3.88671875" style="36" customWidth="1"/>
    <col min="5339" max="5339" width="1.33203125" style="36" customWidth="1"/>
    <col min="5340" max="5340" width="3.44140625" style="36" customWidth="1"/>
    <col min="5341" max="5341" width="7.88671875" style="36" customWidth="1"/>
    <col min="5342" max="5342" width="12.5546875" style="36" customWidth="1"/>
    <col min="5343" max="5343" width="1.6640625" style="36" customWidth="1"/>
    <col min="5344" max="5344" width="20.88671875" style="36" customWidth="1"/>
    <col min="5345" max="5345" width="0.44140625" style="36" customWidth="1"/>
    <col min="5346" max="5346" width="0.5546875" style="36" customWidth="1"/>
    <col min="5347" max="5347" width="1.33203125" style="36" customWidth="1"/>
    <col min="5348" max="5348" width="23" style="36" customWidth="1"/>
    <col min="5349" max="5349" width="0.5546875" style="36" customWidth="1"/>
    <col min="5350" max="5350" width="1" style="36" customWidth="1"/>
    <col min="5351" max="5351" width="1.109375" style="36" customWidth="1"/>
    <col min="5352" max="5352" width="24.109375" style="36" customWidth="1"/>
    <col min="5353" max="5353" width="0.109375" style="36" customWidth="1"/>
    <col min="5354" max="5354" width="0.33203125" style="36" customWidth="1"/>
    <col min="5355" max="5355" width="1.33203125" style="36" customWidth="1"/>
    <col min="5356" max="5593" width="11.5546875" style="36"/>
    <col min="5594" max="5594" width="3.88671875" style="36" customWidth="1"/>
    <col min="5595" max="5595" width="1.33203125" style="36" customWidth="1"/>
    <col min="5596" max="5596" width="3.44140625" style="36" customWidth="1"/>
    <col min="5597" max="5597" width="7.88671875" style="36" customWidth="1"/>
    <col min="5598" max="5598" width="12.5546875" style="36" customWidth="1"/>
    <col min="5599" max="5599" width="1.6640625" style="36" customWidth="1"/>
    <col min="5600" max="5600" width="20.88671875" style="36" customWidth="1"/>
    <col min="5601" max="5601" width="0.44140625" style="36" customWidth="1"/>
    <col min="5602" max="5602" width="0.5546875" style="36" customWidth="1"/>
    <col min="5603" max="5603" width="1.33203125" style="36" customWidth="1"/>
    <col min="5604" max="5604" width="23" style="36" customWidth="1"/>
    <col min="5605" max="5605" width="0.5546875" style="36" customWidth="1"/>
    <col min="5606" max="5606" width="1" style="36" customWidth="1"/>
    <col min="5607" max="5607" width="1.109375" style="36" customWidth="1"/>
    <col min="5608" max="5608" width="24.109375" style="36" customWidth="1"/>
    <col min="5609" max="5609" width="0.109375" style="36" customWidth="1"/>
    <col min="5610" max="5610" width="0.33203125" style="36" customWidth="1"/>
    <col min="5611" max="5611" width="1.33203125" style="36" customWidth="1"/>
    <col min="5612" max="5849" width="11.5546875" style="36"/>
    <col min="5850" max="5850" width="3.88671875" style="36" customWidth="1"/>
    <col min="5851" max="5851" width="1.33203125" style="36" customWidth="1"/>
    <col min="5852" max="5852" width="3.44140625" style="36" customWidth="1"/>
    <col min="5853" max="5853" width="7.88671875" style="36" customWidth="1"/>
    <col min="5854" max="5854" width="12.5546875" style="36" customWidth="1"/>
    <col min="5855" max="5855" width="1.6640625" style="36" customWidth="1"/>
    <col min="5856" max="5856" width="20.88671875" style="36" customWidth="1"/>
    <col min="5857" max="5857" width="0.44140625" style="36" customWidth="1"/>
    <col min="5858" max="5858" width="0.5546875" style="36" customWidth="1"/>
    <col min="5859" max="5859" width="1.33203125" style="36" customWidth="1"/>
    <col min="5860" max="5860" width="23" style="36" customWidth="1"/>
    <col min="5861" max="5861" width="0.5546875" style="36" customWidth="1"/>
    <col min="5862" max="5862" width="1" style="36" customWidth="1"/>
    <col min="5863" max="5863" width="1.109375" style="36" customWidth="1"/>
    <col min="5864" max="5864" width="24.109375" style="36" customWidth="1"/>
    <col min="5865" max="5865" width="0.109375" style="36" customWidth="1"/>
    <col min="5866" max="5866" width="0.33203125" style="36" customWidth="1"/>
    <col min="5867" max="5867" width="1.33203125" style="36" customWidth="1"/>
    <col min="5868" max="6105" width="11.5546875" style="36"/>
    <col min="6106" max="6106" width="3.88671875" style="36" customWidth="1"/>
    <col min="6107" max="6107" width="1.33203125" style="36" customWidth="1"/>
    <col min="6108" max="6108" width="3.44140625" style="36" customWidth="1"/>
    <col min="6109" max="6109" width="7.88671875" style="36" customWidth="1"/>
    <col min="6110" max="6110" width="12.5546875" style="36" customWidth="1"/>
    <col min="6111" max="6111" width="1.6640625" style="36" customWidth="1"/>
    <col min="6112" max="6112" width="20.88671875" style="36" customWidth="1"/>
    <col min="6113" max="6113" width="0.44140625" style="36" customWidth="1"/>
    <col min="6114" max="6114" width="0.5546875" style="36" customWidth="1"/>
    <col min="6115" max="6115" width="1.33203125" style="36" customWidth="1"/>
    <col min="6116" max="6116" width="23" style="36" customWidth="1"/>
    <col min="6117" max="6117" width="0.5546875" style="36" customWidth="1"/>
    <col min="6118" max="6118" width="1" style="36" customWidth="1"/>
    <col min="6119" max="6119" width="1.109375" style="36" customWidth="1"/>
    <col min="6120" max="6120" width="24.109375" style="36" customWidth="1"/>
    <col min="6121" max="6121" width="0.109375" style="36" customWidth="1"/>
    <col min="6122" max="6122" width="0.33203125" style="36" customWidth="1"/>
    <col min="6123" max="6123" width="1.33203125" style="36" customWidth="1"/>
    <col min="6124" max="6361" width="11.5546875" style="36"/>
    <col min="6362" max="6362" width="3.88671875" style="36" customWidth="1"/>
    <col min="6363" max="6363" width="1.33203125" style="36" customWidth="1"/>
    <col min="6364" max="6364" width="3.44140625" style="36" customWidth="1"/>
    <col min="6365" max="6365" width="7.88671875" style="36" customWidth="1"/>
    <col min="6366" max="6366" width="12.5546875" style="36" customWidth="1"/>
    <col min="6367" max="6367" width="1.6640625" style="36" customWidth="1"/>
    <col min="6368" max="6368" width="20.88671875" style="36" customWidth="1"/>
    <col min="6369" max="6369" width="0.44140625" style="36" customWidth="1"/>
    <col min="6370" max="6370" width="0.5546875" style="36" customWidth="1"/>
    <col min="6371" max="6371" width="1.33203125" style="36" customWidth="1"/>
    <col min="6372" max="6372" width="23" style="36" customWidth="1"/>
    <col min="6373" max="6373" width="0.5546875" style="36" customWidth="1"/>
    <col min="6374" max="6374" width="1" style="36" customWidth="1"/>
    <col min="6375" max="6375" width="1.109375" style="36" customWidth="1"/>
    <col min="6376" max="6376" width="24.109375" style="36" customWidth="1"/>
    <col min="6377" max="6377" width="0.109375" style="36" customWidth="1"/>
    <col min="6378" max="6378" width="0.33203125" style="36" customWidth="1"/>
    <col min="6379" max="6379" width="1.33203125" style="36" customWidth="1"/>
    <col min="6380" max="6617" width="11.5546875" style="36"/>
    <col min="6618" max="6618" width="3.88671875" style="36" customWidth="1"/>
    <col min="6619" max="6619" width="1.33203125" style="36" customWidth="1"/>
    <col min="6620" max="6620" width="3.44140625" style="36" customWidth="1"/>
    <col min="6621" max="6621" width="7.88671875" style="36" customWidth="1"/>
    <col min="6622" max="6622" width="12.5546875" style="36" customWidth="1"/>
    <col min="6623" max="6623" width="1.6640625" style="36" customWidth="1"/>
    <col min="6624" max="6624" width="20.88671875" style="36" customWidth="1"/>
    <col min="6625" max="6625" width="0.44140625" style="36" customWidth="1"/>
    <col min="6626" max="6626" width="0.5546875" style="36" customWidth="1"/>
    <col min="6627" max="6627" width="1.33203125" style="36" customWidth="1"/>
    <col min="6628" max="6628" width="23" style="36" customWidth="1"/>
    <col min="6629" max="6629" width="0.5546875" style="36" customWidth="1"/>
    <col min="6630" max="6630" width="1" style="36" customWidth="1"/>
    <col min="6631" max="6631" width="1.109375" style="36" customWidth="1"/>
    <col min="6632" max="6632" width="24.109375" style="36" customWidth="1"/>
    <col min="6633" max="6633" width="0.109375" style="36" customWidth="1"/>
    <col min="6634" max="6634" width="0.33203125" style="36" customWidth="1"/>
    <col min="6635" max="6635" width="1.33203125" style="36" customWidth="1"/>
    <col min="6636" max="6873" width="11.5546875" style="36"/>
    <col min="6874" max="6874" width="3.88671875" style="36" customWidth="1"/>
    <col min="6875" max="6875" width="1.33203125" style="36" customWidth="1"/>
    <col min="6876" max="6876" width="3.44140625" style="36" customWidth="1"/>
    <col min="6877" max="6877" width="7.88671875" style="36" customWidth="1"/>
    <col min="6878" max="6878" width="12.5546875" style="36" customWidth="1"/>
    <col min="6879" max="6879" width="1.6640625" style="36" customWidth="1"/>
    <col min="6880" max="6880" width="20.88671875" style="36" customWidth="1"/>
    <col min="6881" max="6881" width="0.44140625" style="36" customWidth="1"/>
    <col min="6882" max="6882" width="0.5546875" style="36" customWidth="1"/>
    <col min="6883" max="6883" width="1.33203125" style="36" customWidth="1"/>
    <col min="6884" max="6884" width="23" style="36" customWidth="1"/>
    <col min="6885" max="6885" width="0.5546875" style="36" customWidth="1"/>
    <col min="6886" max="6886" width="1" style="36" customWidth="1"/>
    <col min="6887" max="6887" width="1.109375" style="36" customWidth="1"/>
    <col min="6888" max="6888" width="24.109375" style="36" customWidth="1"/>
    <col min="6889" max="6889" width="0.109375" style="36" customWidth="1"/>
    <col min="6890" max="6890" width="0.33203125" style="36" customWidth="1"/>
    <col min="6891" max="6891" width="1.33203125" style="36" customWidth="1"/>
    <col min="6892" max="7129" width="11.5546875" style="36"/>
    <col min="7130" max="7130" width="3.88671875" style="36" customWidth="1"/>
    <col min="7131" max="7131" width="1.33203125" style="36" customWidth="1"/>
    <col min="7132" max="7132" width="3.44140625" style="36" customWidth="1"/>
    <col min="7133" max="7133" width="7.88671875" style="36" customWidth="1"/>
    <col min="7134" max="7134" width="12.5546875" style="36" customWidth="1"/>
    <col min="7135" max="7135" width="1.6640625" style="36" customWidth="1"/>
    <col min="7136" max="7136" width="20.88671875" style="36" customWidth="1"/>
    <col min="7137" max="7137" width="0.44140625" style="36" customWidth="1"/>
    <col min="7138" max="7138" width="0.5546875" style="36" customWidth="1"/>
    <col min="7139" max="7139" width="1.33203125" style="36" customWidth="1"/>
    <col min="7140" max="7140" width="23" style="36" customWidth="1"/>
    <col min="7141" max="7141" width="0.5546875" style="36" customWidth="1"/>
    <col min="7142" max="7142" width="1" style="36" customWidth="1"/>
    <col min="7143" max="7143" width="1.109375" style="36" customWidth="1"/>
    <col min="7144" max="7144" width="24.109375" style="36" customWidth="1"/>
    <col min="7145" max="7145" width="0.109375" style="36" customWidth="1"/>
    <col min="7146" max="7146" width="0.33203125" style="36" customWidth="1"/>
    <col min="7147" max="7147" width="1.33203125" style="36" customWidth="1"/>
    <col min="7148" max="7385" width="11.5546875" style="36"/>
    <col min="7386" max="7386" width="3.88671875" style="36" customWidth="1"/>
    <col min="7387" max="7387" width="1.33203125" style="36" customWidth="1"/>
    <col min="7388" max="7388" width="3.44140625" style="36" customWidth="1"/>
    <col min="7389" max="7389" width="7.88671875" style="36" customWidth="1"/>
    <col min="7390" max="7390" width="12.5546875" style="36" customWidth="1"/>
    <col min="7391" max="7391" width="1.6640625" style="36" customWidth="1"/>
    <col min="7392" max="7392" width="20.88671875" style="36" customWidth="1"/>
    <col min="7393" max="7393" width="0.44140625" style="36" customWidth="1"/>
    <col min="7394" max="7394" width="0.5546875" style="36" customWidth="1"/>
    <col min="7395" max="7395" width="1.33203125" style="36" customWidth="1"/>
    <col min="7396" max="7396" width="23" style="36" customWidth="1"/>
    <col min="7397" max="7397" width="0.5546875" style="36" customWidth="1"/>
    <col min="7398" max="7398" width="1" style="36" customWidth="1"/>
    <col min="7399" max="7399" width="1.109375" style="36" customWidth="1"/>
    <col min="7400" max="7400" width="24.109375" style="36" customWidth="1"/>
    <col min="7401" max="7401" width="0.109375" style="36" customWidth="1"/>
    <col min="7402" max="7402" width="0.33203125" style="36" customWidth="1"/>
    <col min="7403" max="7403" width="1.33203125" style="36" customWidth="1"/>
    <col min="7404" max="7641" width="11.5546875" style="36"/>
    <col min="7642" max="7642" width="3.88671875" style="36" customWidth="1"/>
    <col min="7643" max="7643" width="1.33203125" style="36" customWidth="1"/>
    <col min="7644" max="7644" width="3.44140625" style="36" customWidth="1"/>
    <col min="7645" max="7645" width="7.88671875" style="36" customWidth="1"/>
    <col min="7646" max="7646" width="12.5546875" style="36" customWidth="1"/>
    <col min="7647" max="7647" width="1.6640625" style="36" customWidth="1"/>
    <col min="7648" max="7648" width="20.88671875" style="36" customWidth="1"/>
    <col min="7649" max="7649" width="0.44140625" style="36" customWidth="1"/>
    <col min="7650" max="7650" width="0.5546875" style="36" customWidth="1"/>
    <col min="7651" max="7651" width="1.33203125" style="36" customWidth="1"/>
    <col min="7652" max="7652" width="23" style="36" customWidth="1"/>
    <col min="7653" max="7653" width="0.5546875" style="36" customWidth="1"/>
    <col min="7654" max="7654" width="1" style="36" customWidth="1"/>
    <col min="7655" max="7655" width="1.109375" style="36" customWidth="1"/>
    <col min="7656" max="7656" width="24.109375" style="36" customWidth="1"/>
    <col min="7657" max="7657" width="0.109375" style="36" customWidth="1"/>
    <col min="7658" max="7658" width="0.33203125" style="36" customWidth="1"/>
    <col min="7659" max="7659" width="1.33203125" style="36" customWidth="1"/>
    <col min="7660" max="7897" width="11.5546875" style="36"/>
    <col min="7898" max="7898" width="3.88671875" style="36" customWidth="1"/>
    <col min="7899" max="7899" width="1.33203125" style="36" customWidth="1"/>
    <col min="7900" max="7900" width="3.44140625" style="36" customWidth="1"/>
    <col min="7901" max="7901" width="7.88671875" style="36" customWidth="1"/>
    <col min="7902" max="7902" width="12.5546875" style="36" customWidth="1"/>
    <col min="7903" max="7903" width="1.6640625" style="36" customWidth="1"/>
    <col min="7904" max="7904" width="20.88671875" style="36" customWidth="1"/>
    <col min="7905" max="7905" width="0.44140625" style="36" customWidth="1"/>
    <col min="7906" max="7906" width="0.5546875" style="36" customWidth="1"/>
    <col min="7907" max="7907" width="1.33203125" style="36" customWidth="1"/>
    <col min="7908" max="7908" width="23" style="36" customWidth="1"/>
    <col min="7909" max="7909" width="0.5546875" style="36" customWidth="1"/>
    <col min="7910" max="7910" width="1" style="36" customWidth="1"/>
    <col min="7911" max="7911" width="1.109375" style="36" customWidth="1"/>
    <col min="7912" max="7912" width="24.109375" style="36" customWidth="1"/>
    <col min="7913" max="7913" width="0.109375" style="36" customWidth="1"/>
    <col min="7914" max="7914" width="0.33203125" style="36" customWidth="1"/>
    <col min="7915" max="7915" width="1.33203125" style="36" customWidth="1"/>
    <col min="7916" max="8153" width="11.5546875" style="36"/>
    <col min="8154" max="8154" width="3.88671875" style="36" customWidth="1"/>
    <col min="8155" max="8155" width="1.33203125" style="36" customWidth="1"/>
    <col min="8156" max="8156" width="3.44140625" style="36" customWidth="1"/>
    <col min="8157" max="8157" width="7.88671875" style="36" customWidth="1"/>
    <col min="8158" max="8158" width="12.5546875" style="36" customWidth="1"/>
    <col min="8159" max="8159" width="1.6640625" style="36" customWidth="1"/>
    <col min="8160" max="8160" width="20.88671875" style="36" customWidth="1"/>
    <col min="8161" max="8161" width="0.44140625" style="36" customWidth="1"/>
    <col min="8162" max="8162" width="0.5546875" style="36" customWidth="1"/>
    <col min="8163" max="8163" width="1.33203125" style="36" customWidth="1"/>
    <col min="8164" max="8164" width="23" style="36" customWidth="1"/>
    <col min="8165" max="8165" width="0.5546875" style="36" customWidth="1"/>
    <col min="8166" max="8166" width="1" style="36" customWidth="1"/>
    <col min="8167" max="8167" width="1.109375" style="36" customWidth="1"/>
    <col min="8168" max="8168" width="24.109375" style="36" customWidth="1"/>
    <col min="8169" max="8169" width="0.109375" style="36" customWidth="1"/>
    <col min="8170" max="8170" width="0.33203125" style="36" customWidth="1"/>
    <col min="8171" max="8171" width="1.33203125" style="36" customWidth="1"/>
    <col min="8172" max="8409" width="11.5546875" style="36"/>
    <col min="8410" max="8410" width="3.88671875" style="36" customWidth="1"/>
    <col min="8411" max="8411" width="1.33203125" style="36" customWidth="1"/>
    <col min="8412" max="8412" width="3.44140625" style="36" customWidth="1"/>
    <col min="8413" max="8413" width="7.88671875" style="36" customWidth="1"/>
    <col min="8414" max="8414" width="12.5546875" style="36" customWidth="1"/>
    <col min="8415" max="8415" width="1.6640625" style="36" customWidth="1"/>
    <col min="8416" max="8416" width="20.88671875" style="36" customWidth="1"/>
    <col min="8417" max="8417" width="0.44140625" style="36" customWidth="1"/>
    <col min="8418" max="8418" width="0.5546875" style="36" customWidth="1"/>
    <col min="8419" max="8419" width="1.33203125" style="36" customWidth="1"/>
    <col min="8420" max="8420" width="23" style="36" customWidth="1"/>
    <col min="8421" max="8421" width="0.5546875" style="36" customWidth="1"/>
    <col min="8422" max="8422" width="1" style="36" customWidth="1"/>
    <col min="8423" max="8423" width="1.109375" style="36" customWidth="1"/>
    <col min="8424" max="8424" width="24.109375" style="36" customWidth="1"/>
    <col min="8425" max="8425" width="0.109375" style="36" customWidth="1"/>
    <col min="8426" max="8426" width="0.33203125" style="36" customWidth="1"/>
    <col min="8427" max="8427" width="1.33203125" style="36" customWidth="1"/>
    <col min="8428" max="8665" width="11.5546875" style="36"/>
    <col min="8666" max="8666" width="3.88671875" style="36" customWidth="1"/>
    <col min="8667" max="8667" width="1.33203125" style="36" customWidth="1"/>
    <col min="8668" max="8668" width="3.44140625" style="36" customWidth="1"/>
    <col min="8669" max="8669" width="7.88671875" style="36" customWidth="1"/>
    <col min="8670" max="8670" width="12.5546875" style="36" customWidth="1"/>
    <col min="8671" max="8671" width="1.6640625" style="36" customWidth="1"/>
    <col min="8672" max="8672" width="20.88671875" style="36" customWidth="1"/>
    <col min="8673" max="8673" width="0.44140625" style="36" customWidth="1"/>
    <col min="8674" max="8674" width="0.5546875" style="36" customWidth="1"/>
    <col min="8675" max="8675" width="1.33203125" style="36" customWidth="1"/>
    <col min="8676" max="8676" width="23" style="36" customWidth="1"/>
    <col min="8677" max="8677" width="0.5546875" style="36" customWidth="1"/>
    <col min="8678" max="8678" width="1" style="36" customWidth="1"/>
    <col min="8679" max="8679" width="1.109375" style="36" customWidth="1"/>
    <col min="8680" max="8680" width="24.109375" style="36" customWidth="1"/>
    <col min="8681" max="8681" width="0.109375" style="36" customWidth="1"/>
    <col min="8682" max="8682" width="0.33203125" style="36" customWidth="1"/>
    <col min="8683" max="8683" width="1.33203125" style="36" customWidth="1"/>
    <col min="8684" max="8921" width="11.5546875" style="36"/>
    <col min="8922" max="8922" width="3.88671875" style="36" customWidth="1"/>
    <col min="8923" max="8923" width="1.33203125" style="36" customWidth="1"/>
    <col min="8924" max="8924" width="3.44140625" style="36" customWidth="1"/>
    <col min="8925" max="8925" width="7.88671875" style="36" customWidth="1"/>
    <col min="8926" max="8926" width="12.5546875" style="36" customWidth="1"/>
    <col min="8927" max="8927" width="1.6640625" style="36" customWidth="1"/>
    <col min="8928" max="8928" width="20.88671875" style="36" customWidth="1"/>
    <col min="8929" max="8929" width="0.44140625" style="36" customWidth="1"/>
    <col min="8930" max="8930" width="0.5546875" style="36" customWidth="1"/>
    <col min="8931" max="8931" width="1.33203125" style="36" customWidth="1"/>
    <col min="8932" max="8932" width="23" style="36" customWidth="1"/>
    <col min="8933" max="8933" width="0.5546875" style="36" customWidth="1"/>
    <col min="8934" max="8934" width="1" style="36" customWidth="1"/>
    <col min="8935" max="8935" width="1.109375" style="36" customWidth="1"/>
    <col min="8936" max="8936" width="24.109375" style="36" customWidth="1"/>
    <col min="8937" max="8937" width="0.109375" style="36" customWidth="1"/>
    <col min="8938" max="8938" width="0.33203125" style="36" customWidth="1"/>
    <col min="8939" max="8939" width="1.33203125" style="36" customWidth="1"/>
    <col min="8940" max="9177" width="11.5546875" style="36"/>
    <col min="9178" max="9178" width="3.88671875" style="36" customWidth="1"/>
    <col min="9179" max="9179" width="1.33203125" style="36" customWidth="1"/>
    <col min="9180" max="9180" width="3.44140625" style="36" customWidth="1"/>
    <col min="9181" max="9181" width="7.88671875" style="36" customWidth="1"/>
    <col min="9182" max="9182" width="12.5546875" style="36" customWidth="1"/>
    <col min="9183" max="9183" width="1.6640625" style="36" customWidth="1"/>
    <col min="9184" max="9184" width="20.88671875" style="36" customWidth="1"/>
    <col min="9185" max="9185" width="0.44140625" style="36" customWidth="1"/>
    <col min="9186" max="9186" width="0.5546875" style="36" customWidth="1"/>
    <col min="9187" max="9187" width="1.33203125" style="36" customWidth="1"/>
    <col min="9188" max="9188" width="23" style="36" customWidth="1"/>
    <col min="9189" max="9189" width="0.5546875" style="36" customWidth="1"/>
    <col min="9190" max="9190" width="1" style="36" customWidth="1"/>
    <col min="9191" max="9191" width="1.109375" style="36" customWidth="1"/>
    <col min="9192" max="9192" width="24.109375" style="36" customWidth="1"/>
    <col min="9193" max="9193" width="0.109375" style="36" customWidth="1"/>
    <col min="9194" max="9194" width="0.33203125" style="36" customWidth="1"/>
    <col min="9195" max="9195" width="1.33203125" style="36" customWidth="1"/>
    <col min="9196" max="9433" width="11.5546875" style="36"/>
    <col min="9434" max="9434" width="3.88671875" style="36" customWidth="1"/>
    <col min="9435" max="9435" width="1.33203125" style="36" customWidth="1"/>
    <col min="9436" max="9436" width="3.44140625" style="36" customWidth="1"/>
    <col min="9437" max="9437" width="7.88671875" style="36" customWidth="1"/>
    <col min="9438" max="9438" width="12.5546875" style="36" customWidth="1"/>
    <col min="9439" max="9439" width="1.6640625" style="36" customWidth="1"/>
    <col min="9440" max="9440" width="20.88671875" style="36" customWidth="1"/>
    <col min="9441" max="9441" width="0.44140625" style="36" customWidth="1"/>
    <col min="9442" max="9442" width="0.5546875" style="36" customWidth="1"/>
    <col min="9443" max="9443" width="1.33203125" style="36" customWidth="1"/>
    <col min="9444" max="9444" width="23" style="36" customWidth="1"/>
    <col min="9445" max="9445" width="0.5546875" style="36" customWidth="1"/>
    <col min="9446" max="9446" width="1" style="36" customWidth="1"/>
    <col min="9447" max="9447" width="1.109375" style="36" customWidth="1"/>
    <col min="9448" max="9448" width="24.109375" style="36" customWidth="1"/>
    <col min="9449" max="9449" width="0.109375" style="36" customWidth="1"/>
    <col min="9450" max="9450" width="0.33203125" style="36" customWidth="1"/>
    <col min="9451" max="9451" width="1.33203125" style="36" customWidth="1"/>
    <col min="9452" max="9689" width="11.5546875" style="36"/>
    <col min="9690" max="9690" width="3.88671875" style="36" customWidth="1"/>
    <col min="9691" max="9691" width="1.33203125" style="36" customWidth="1"/>
    <col min="9692" max="9692" width="3.44140625" style="36" customWidth="1"/>
    <col min="9693" max="9693" width="7.88671875" style="36" customWidth="1"/>
    <col min="9694" max="9694" width="12.5546875" style="36" customWidth="1"/>
    <col min="9695" max="9695" width="1.6640625" style="36" customWidth="1"/>
    <col min="9696" max="9696" width="20.88671875" style="36" customWidth="1"/>
    <col min="9697" max="9697" width="0.44140625" style="36" customWidth="1"/>
    <col min="9698" max="9698" width="0.5546875" style="36" customWidth="1"/>
    <col min="9699" max="9699" width="1.33203125" style="36" customWidth="1"/>
    <col min="9700" max="9700" width="23" style="36" customWidth="1"/>
    <col min="9701" max="9701" width="0.5546875" style="36" customWidth="1"/>
    <col min="9702" max="9702" width="1" style="36" customWidth="1"/>
    <col min="9703" max="9703" width="1.109375" style="36" customWidth="1"/>
    <col min="9704" max="9704" width="24.109375" style="36" customWidth="1"/>
    <col min="9705" max="9705" width="0.109375" style="36" customWidth="1"/>
    <col min="9706" max="9706" width="0.33203125" style="36" customWidth="1"/>
    <col min="9707" max="9707" width="1.33203125" style="36" customWidth="1"/>
    <col min="9708" max="9945" width="11.5546875" style="36"/>
    <col min="9946" max="9946" width="3.88671875" style="36" customWidth="1"/>
    <col min="9947" max="9947" width="1.33203125" style="36" customWidth="1"/>
    <col min="9948" max="9948" width="3.44140625" style="36" customWidth="1"/>
    <col min="9949" max="9949" width="7.88671875" style="36" customWidth="1"/>
    <col min="9950" max="9950" width="12.5546875" style="36" customWidth="1"/>
    <col min="9951" max="9951" width="1.6640625" style="36" customWidth="1"/>
    <col min="9952" max="9952" width="20.88671875" style="36" customWidth="1"/>
    <col min="9953" max="9953" width="0.44140625" style="36" customWidth="1"/>
    <col min="9954" max="9954" width="0.5546875" style="36" customWidth="1"/>
    <col min="9955" max="9955" width="1.33203125" style="36" customWidth="1"/>
    <col min="9956" max="9956" width="23" style="36" customWidth="1"/>
    <col min="9957" max="9957" width="0.5546875" style="36" customWidth="1"/>
    <col min="9958" max="9958" width="1" style="36" customWidth="1"/>
    <col min="9959" max="9959" width="1.109375" style="36" customWidth="1"/>
    <col min="9960" max="9960" width="24.109375" style="36" customWidth="1"/>
    <col min="9961" max="9961" width="0.109375" style="36" customWidth="1"/>
    <col min="9962" max="9962" width="0.33203125" style="36" customWidth="1"/>
    <col min="9963" max="9963" width="1.33203125" style="36" customWidth="1"/>
    <col min="9964" max="10201" width="11.5546875" style="36"/>
    <col min="10202" max="10202" width="3.88671875" style="36" customWidth="1"/>
    <col min="10203" max="10203" width="1.33203125" style="36" customWidth="1"/>
    <col min="10204" max="10204" width="3.44140625" style="36" customWidth="1"/>
    <col min="10205" max="10205" width="7.88671875" style="36" customWidth="1"/>
    <col min="10206" max="10206" width="12.5546875" style="36" customWidth="1"/>
    <col min="10207" max="10207" width="1.6640625" style="36" customWidth="1"/>
    <col min="10208" max="10208" width="20.88671875" style="36" customWidth="1"/>
    <col min="10209" max="10209" width="0.44140625" style="36" customWidth="1"/>
    <col min="10210" max="10210" width="0.5546875" style="36" customWidth="1"/>
    <col min="10211" max="10211" width="1.33203125" style="36" customWidth="1"/>
    <col min="10212" max="10212" width="23" style="36" customWidth="1"/>
    <col min="10213" max="10213" width="0.5546875" style="36" customWidth="1"/>
    <col min="10214" max="10214" width="1" style="36" customWidth="1"/>
    <col min="10215" max="10215" width="1.109375" style="36" customWidth="1"/>
    <col min="10216" max="10216" width="24.109375" style="36" customWidth="1"/>
    <col min="10217" max="10217" width="0.109375" style="36" customWidth="1"/>
    <col min="10218" max="10218" width="0.33203125" style="36" customWidth="1"/>
    <col min="10219" max="10219" width="1.33203125" style="36" customWidth="1"/>
    <col min="10220" max="10457" width="11.5546875" style="36"/>
    <col min="10458" max="10458" width="3.88671875" style="36" customWidth="1"/>
    <col min="10459" max="10459" width="1.33203125" style="36" customWidth="1"/>
    <col min="10460" max="10460" width="3.44140625" style="36" customWidth="1"/>
    <col min="10461" max="10461" width="7.88671875" style="36" customWidth="1"/>
    <col min="10462" max="10462" width="12.5546875" style="36" customWidth="1"/>
    <col min="10463" max="10463" width="1.6640625" style="36" customWidth="1"/>
    <col min="10464" max="10464" width="20.88671875" style="36" customWidth="1"/>
    <col min="10465" max="10465" width="0.44140625" style="36" customWidth="1"/>
    <col min="10466" max="10466" width="0.5546875" style="36" customWidth="1"/>
    <col min="10467" max="10467" width="1.33203125" style="36" customWidth="1"/>
    <col min="10468" max="10468" width="23" style="36" customWidth="1"/>
    <col min="10469" max="10469" width="0.5546875" style="36" customWidth="1"/>
    <col min="10470" max="10470" width="1" style="36" customWidth="1"/>
    <col min="10471" max="10471" width="1.109375" style="36" customWidth="1"/>
    <col min="10472" max="10472" width="24.109375" style="36" customWidth="1"/>
    <col min="10473" max="10473" width="0.109375" style="36" customWidth="1"/>
    <col min="10474" max="10474" width="0.33203125" style="36" customWidth="1"/>
    <col min="10475" max="10475" width="1.33203125" style="36" customWidth="1"/>
    <col min="10476" max="10713" width="11.5546875" style="36"/>
    <col min="10714" max="10714" width="3.88671875" style="36" customWidth="1"/>
    <col min="10715" max="10715" width="1.33203125" style="36" customWidth="1"/>
    <col min="10716" max="10716" width="3.44140625" style="36" customWidth="1"/>
    <col min="10717" max="10717" width="7.88671875" style="36" customWidth="1"/>
    <col min="10718" max="10718" width="12.5546875" style="36" customWidth="1"/>
    <col min="10719" max="10719" width="1.6640625" style="36" customWidth="1"/>
    <col min="10720" max="10720" width="20.88671875" style="36" customWidth="1"/>
    <col min="10721" max="10721" width="0.44140625" style="36" customWidth="1"/>
    <col min="10722" max="10722" width="0.5546875" style="36" customWidth="1"/>
    <col min="10723" max="10723" width="1.33203125" style="36" customWidth="1"/>
    <col min="10724" max="10724" width="23" style="36" customWidth="1"/>
    <col min="10725" max="10725" width="0.5546875" style="36" customWidth="1"/>
    <col min="10726" max="10726" width="1" style="36" customWidth="1"/>
    <col min="10727" max="10727" width="1.109375" style="36" customWidth="1"/>
    <col min="10728" max="10728" width="24.109375" style="36" customWidth="1"/>
    <col min="10729" max="10729" width="0.109375" style="36" customWidth="1"/>
    <col min="10730" max="10730" width="0.33203125" style="36" customWidth="1"/>
    <col min="10731" max="10731" width="1.33203125" style="36" customWidth="1"/>
    <col min="10732" max="10969" width="11.5546875" style="36"/>
    <col min="10970" max="10970" width="3.88671875" style="36" customWidth="1"/>
    <col min="10971" max="10971" width="1.33203125" style="36" customWidth="1"/>
    <col min="10972" max="10972" width="3.44140625" style="36" customWidth="1"/>
    <col min="10973" max="10973" width="7.88671875" style="36" customWidth="1"/>
    <col min="10974" max="10974" width="12.5546875" style="36" customWidth="1"/>
    <col min="10975" max="10975" width="1.6640625" style="36" customWidth="1"/>
    <col min="10976" max="10976" width="20.88671875" style="36" customWidth="1"/>
    <col min="10977" max="10977" width="0.44140625" style="36" customWidth="1"/>
    <col min="10978" max="10978" width="0.5546875" style="36" customWidth="1"/>
    <col min="10979" max="10979" width="1.33203125" style="36" customWidth="1"/>
    <col min="10980" max="10980" width="23" style="36" customWidth="1"/>
    <col min="10981" max="10981" width="0.5546875" style="36" customWidth="1"/>
    <col min="10982" max="10982" width="1" style="36" customWidth="1"/>
    <col min="10983" max="10983" width="1.109375" style="36" customWidth="1"/>
    <col min="10984" max="10984" width="24.109375" style="36" customWidth="1"/>
    <col min="10985" max="10985" width="0.109375" style="36" customWidth="1"/>
    <col min="10986" max="10986" width="0.33203125" style="36" customWidth="1"/>
    <col min="10987" max="10987" width="1.33203125" style="36" customWidth="1"/>
    <col min="10988" max="11225" width="11.5546875" style="36"/>
    <col min="11226" max="11226" width="3.88671875" style="36" customWidth="1"/>
    <col min="11227" max="11227" width="1.33203125" style="36" customWidth="1"/>
    <col min="11228" max="11228" width="3.44140625" style="36" customWidth="1"/>
    <col min="11229" max="11229" width="7.88671875" style="36" customWidth="1"/>
    <col min="11230" max="11230" width="12.5546875" style="36" customWidth="1"/>
    <col min="11231" max="11231" width="1.6640625" style="36" customWidth="1"/>
    <col min="11232" max="11232" width="20.88671875" style="36" customWidth="1"/>
    <col min="11233" max="11233" width="0.44140625" style="36" customWidth="1"/>
    <col min="11234" max="11234" width="0.5546875" style="36" customWidth="1"/>
    <col min="11235" max="11235" width="1.33203125" style="36" customWidth="1"/>
    <col min="11236" max="11236" width="23" style="36" customWidth="1"/>
    <col min="11237" max="11237" width="0.5546875" style="36" customWidth="1"/>
    <col min="11238" max="11238" width="1" style="36" customWidth="1"/>
    <col min="11239" max="11239" width="1.109375" style="36" customWidth="1"/>
    <col min="11240" max="11240" width="24.109375" style="36" customWidth="1"/>
    <col min="11241" max="11241" width="0.109375" style="36" customWidth="1"/>
    <col min="11242" max="11242" width="0.33203125" style="36" customWidth="1"/>
    <col min="11243" max="11243" width="1.33203125" style="36" customWidth="1"/>
    <col min="11244" max="11481" width="11.5546875" style="36"/>
    <col min="11482" max="11482" width="3.88671875" style="36" customWidth="1"/>
    <col min="11483" max="11483" width="1.33203125" style="36" customWidth="1"/>
    <col min="11484" max="11484" width="3.44140625" style="36" customWidth="1"/>
    <col min="11485" max="11485" width="7.88671875" style="36" customWidth="1"/>
    <col min="11486" max="11486" width="12.5546875" style="36" customWidth="1"/>
    <col min="11487" max="11487" width="1.6640625" style="36" customWidth="1"/>
    <col min="11488" max="11488" width="20.88671875" style="36" customWidth="1"/>
    <col min="11489" max="11489" width="0.44140625" style="36" customWidth="1"/>
    <col min="11490" max="11490" width="0.5546875" style="36" customWidth="1"/>
    <col min="11491" max="11491" width="1.33203125" style="36" customWidth="1"/>
    <col min="11492" max="11492" width="23" style="36" customWidth="1"/>
    <col min="11493" max="11493" width="0.5546875" style="36" customWidth="1"/>
    <col min="11494" max="11494" width="1" style="36" customWidth="1"/>
    <col min="11495" max="11495" width="1.109375" style="36" customWidth="1"/>
    <col min="11496" max="11496" width="24.109375" style="36" customWidth="1"/>
    <col min="11497" max="11497" width="0.109375" style="36" customWidth="1"/>
    <col min="11498" max="11498" width="0.33203125" style="36" customWidth="1"/>
    <col min="11499" max="11499" width="1.33203125" style="36" customWidth="1"/>
    <col min="11500" max="11737" width="11.5546875" style="36"/>
    <col min="11738" max="11738" width="3.88671875" style="36" customWidth="1"/>
    <col min="11739" max="11739" width="1.33203125" style="36" customWidth="1"/>
    <col min="11740" max="11740" width="3.44140625" style="36" customWidth="1"/>
    <col min="11741" max="11741" width="7.88671875" style="36" customWidth="1"/>
    <col min="11742" max="11742" width="12.5546875" style="36" customWidth="1"/>
    <col min="11743" max="11743" width="1.6640625" style="36" customWidth="1"/>
    <col min="11744" max="11744" width="20.88671875" style="36" customWidth="1"/>
    <col min="11745" max="11745" width="0.44140625" style="36" customWidth="1"/>
    <col min="11746" max="11746" width="0.5546875" style="36" customWidth="1"/>
    <col min="11747" max="11747" width="1.33203125" style="36" customWidth="1"/>
    <col min="11748" max="11748" width="23" style="36" customWidth="1"/>
    <col min="11749" max="11749" width="0.5546875" style="36" customWidth="1"/>
    <col min="11750" max="11750" width="1" style="36" customWidth="1"/>
    <col min="11751" max="11751" width="1.109375" style="36" customWidth="1"/>
    <col min="11752" max="11752" width="24.109375" style="36" customWidth="1"/>
    <col min="11753" max="11753" width="0.109375" style="36" customWidth="1"/>
    <col min="11754" max="11754" width="0.33203125" style="36" customWidth="1"/>
    <col min="11755" max="11755" width="1.33203125" style="36" customWidth="1"/>
    <col min="11756" max="11993" width="11.5546875" style="36"/>
    <col min="11994" max="11994" width="3.88671875" style="36" customWidth="1"/>
    <col min="11995" max="11995" width="1.33203125" style="36" customWidth="1"/>
    <col min="11996" max="11996" width="3.44140625" style="36" customWidth="1"/>
    <col min="11997" max="11997" width="7.88671875" style="36" customWidth="1"/>
    <col min="11998" max="11998" width="12.5546875" style="36" customWidth="1"/>
    <col min="11999" max="11999" width="1.6640625" style="36" customWidth="1"/>
    <col min="12000" max="12000" width="20.88671875" style="36" customWidth="1"/>
    <col min="12001" max="12001" width="0.44140625" style="36" customWidth="1"/>
    <col min="12002" max="12002" width="0.5546875" style="36" customWidth="1"/>
    <col min="12003" max="12003" width="1.33203125" style="36" customWidth="1"/>
    <col min="12004" max="12004" width="23" style="36" customWidth="1"/>
    <col min="12005" max="12005" width="0.5546875" style="36" customWidth="1"/>
    <col min="12006" max="12006" width="1" style="36" customWidth="1"/>
    <col min="12007" max="12007" width="1.109375" style="36" customWidth="1"/>
    <col min="12008" max="12008" width="24.109375" style="36" customWidth="1"/>
    <col min="12009" max="12009" width="0.109375" style="36" customWidth="1"/>
    <col min="12010" max="12010" width="0.33203125" style="36" customWidth="1"/>
    <col min="12011" max="12011" width="1.33203125" style="36" customWidth="1"/>
    <col min="12012" max="12249" width="11.5546875" style="36"/>
    <col min="12250" max="12250" width="3.88671875" style="36" customWidth="1"/>
    <col min="12251" max="12251" width="1.33203125" style="36" customWidth="1"/>
    <col min="12252" max="12252" width="3.44140625" style="36" customWidth="1"/>
    <col min="12253" max="12253" width="7.88671875" style="36" customWidth="1"/>
    <col min="12254" max="12254" width="12.5546875" style="36" customWidth="1"/>
    <col min="12255" max="12255" width="1.6640625" style="36" customWidth="1"/>
    <col min="12256" max="12256" width="20.88671875" style="36" customWidth="1"/>
    <col min="12257" max="12257" width="0.44140625" style="36" customWidth="1"/>
    <col min="12258" max="12258" width="0.5546875" style="36" customWidth="1"/>
    <col min="12259" max="12259" width="1.33203125" style="36" customWidth="1"/>
    <col min="12260" max="12260" width="23" style="36" customWidth="1"/>
    <col min="12261" max="12261" width="0.5546875" style="36" customWidth="1"/>
    <col min="12262" max="12262" width="1" style="36" customWidth="1"/>
    <col min="12263" max="12263" width="1.109375" style="36" customWidth="1"/>
    <col min="12264" max="12264" width="24.109375" style="36" customWidth="1"/>
    <col min="12265" max="12265" width="0.109375" style="36" customWidth="1"/>
    <col min="12266" max="12266" width="0.33203125" style="36" customWidth="1"/>
    <col min="12267" max="12267" width="1.33203125" style="36" customWidth="1"/>
    <col min="12268" max="12505" width="11.5546875" style="36"/>
    <col min="12506" max="12506" width="3.88671875" style="36" customWidth="1"/>
    <col min="12507" max="12507" width="1.33203125" style="36" customWidth="1"/>
    <col min="12508" max="12508" width="3.44140625" style="36" customWidth="1"/>
    <col min="12509" max="12509" width="7.88671875" style="36" customWidth="1"/>
    <col min="12510" max="12510" width="12.5546875" style="36" customWidth="1"/>
    <col min="12511" max="12511" width="1.6640625" style="36" customWidth="1"/>
    <col min="12512" max="12512" width="20.88671875" style="36" customWidth="1"/>
    <col min="12513" max="12513" width="0.44140625" style="36" customWidth="1"/>
    <col min="12514" max="12514" width="0.5546875" style="36" customWidth="1"/>
    <col min="12515" max="12515" width="1.33203125" style="36" customWidth="1"/>
    <col min="12516" max="12516" width="23" style="36" customWidth="1"/>
    <col min="12517" max="12517" width="0.5546875" style="36" customWidth="1"/>
    <col min="12518" max="12518" width="1" style="36" customWidth="1"/>
    <col min="12519" max="12519" width="1.109375" style="36" customWidth="1"/>
    <col min="12520" max="12520" width="24.109375" style="36" customWidth="1"/>
    <col min="12521" max="12521" width="0.109375" style="36" customWidth="1"/>
    <col min="12522" max="12522" width="0.33203125" style="36" customWidth="1"/>
    <col min="12523" max="12523" width="1.33203125" style="36" customWidth="1"/>
    <col min="12524" max="12761" width="11.5546875" style="36"/>
    <col min="12762" max="12762" width="3.88671875" style="36" customWidth="1"/>
    <col min="12763" max="12763" width="1.33203125" style="36" customWidth="1"/>
    <col min="12764" max="12764" width="3.44140625" style="36" customWidth="1"/>
    <col min="12765" max="12765" width="7.88671875" style="36" customWidth="1"/>
    <col min="12766" max="12766" width="12.5546875" style="36" customWidth="1"/>
    <col min="12767" max="12767" width="1.6640625" style="36" customWidth="1"/>
    <col min="12768" max="12768" width="20.88671875" style="36" customWidth="1"/>
    <col min="12769" max="12769" width="0.44140625" style="36" customWidth="1"/>
    <col min="12770" max="12770" width="0.5546875" style="36" customWidth="1"/>
    <col min="12771" max="12771" width="1.33203125" style="36" customWidth="1"/>
    <col min="12772" max="12772" width="23" style="36" customWidth="1"/>
    <col min="12773" max="12773" width="0.5546875" style="36" customWidth="1"/>
    <col min="12774" max="12774" width="1" style="36" customWidth="1"/>
    <col min="12775" max="12775" width="1.109375" style="36" customWidth="1"/>
    <col min="12776" max="12776" width="24.109375" style="36" customWidth="1"/>
    <col min="12777" max="12777" width="0.109375" style="36" customWidth="1"/>
    <col min="12778" max="12778" width="0.33203125" style="36" customWidth="1"/>
    <col min="12779" max="12779" width="1.33203125" style="36" customWidth="1"/>
    <col min="12780" max="13017" width="11.5546875" style="36"/>
    <col min="13018" max="13018" width="3.88671875" style="36" customWidth="1"/>
    <col min="13019" max="13019" width="1.33203125" style="36" customWidth="1"/>
    <col min="13020" max="13020" width="3.44140625" style="36" customWidth="1"/>
    <col min="13021" max="13021" width="7.88671875" style="36" customWidth="1"/>
    <col min="13022" max="13022" width="12.5546875" style="36" customWidth="1"/>
    <col min="13023" max="13023" width="1.6640625" style="36" customWidth="1"/>
    <col min="13024" max="13024" width="20.88671875" style="36" customWidth="1"/>
    <col min="13025" max="13025" width="0.44140625" style="36" customWidth="1"/>
    <col min="13026" max="13026" width="0.5546875" style="36" customWidth="1"/>
    <col min="13027" max="13027" width="1.33203125" style="36" customWidth="1"/>
    <col min="13028" max="13028" width="23" style="36" customWidth="1"/>
    <col min="13029" max="13029" width="0.5546875" style="36" customWidth="1"/>
    <col min="13030" max="13030" width="1" style="36" customWidth="1"/>
    <col min="13031" max="13031" width="1.109375" style="36" customWidth="1"/>
    <col min="13032" max="13032" width="24.109375" style="36" customWidth="1"/>
    <col min="13033" max="13033" width="0.109375" style="36" customWidth="1"/>
    <col min="13034" max="13034" width="0.33203125" style="36" customWidth="1"/>
    <col min="13035" max="13035" width="1.33203125" style="36" customWidth="1"/>
    <col min="13036" max="13273" width="11.5546875" style="36"/>
    <col min="13274" max="13274" width="3.88671875" style="36" customWidth="1"/>
    <col min="13275" max="13275" width="1.33203125" style="36" customWidth="1"/>
    <col min="13276" max="13276" width="3.44140625" style="36" customWidth="1"/>
    <col min="13277" max="13277" width="7.88671875" style="36" customWidth="1"/>
    <col min="13278" max="13278" width="12.5546875" style="36" customWidth="1"/>
    <col min="13279" max="13279" width="1.6640625" style="36" customWidth="1"/>
    <col min="13280" max="13280" width="20.88671875" style="36" customWidth="1"/>
    <col min="13281" max="13281" width="0.44140625" style="36" customWidth="1"/>
    <col min="13282" max="13282" width="0.5546875" style="36" customWidth="1"/>
    <col min="13283" max="13283" width="1.33203125" style="36" customWidth="1"/>
    <col min="13284" max="13284" width="23" style="36" customWidth="1"/>
    <col min="13285" max="13285" width="0.5546875" style="36" customWidth="1"/>
    <col min="13286" max="13286" width="1" style="36" customWidth="1"/>
    <col min="13287" max="13287" width="1.109375" style="36" customWidth="1"/>
    <col min="13288" max="13288" width="24.109375" style="36" customWidth="1"/>
    <col min="13289" max="13289" width="0.109375" style="36" customWidth="1"/>
    <col min="13290" max="13290" width="0.33203125" style="36" customWidth="1"/>
    <col min="13291" max="13291" width="1.33203125" style="36" customWidth="1"/>
    <col min="13292" max="13529" width="11.5546875" style="36"/>
    <col min="13530" max="13530" width="3.88671875" style="36" customWidth="1"/>
    <col min="13531" max="13531" width="1.33203125" style="36" customWidth="1"/>
    <col min="13532" max="13532" width="3.44140625" style="36" customWidth="1"/>
    <col min="13533" max="13533" width="7.88671875" style="36" customWidth="1"/>
    <col min="13534" max="13534" width="12.5546875" style="36" customWidth="1"/>
    <col min="13535" max="13535" width="1.6640625" style="36" customWidth="1"/>
    <col min="13536" max="13536" width="20.88671875" style="36" customWidth="1"/>
    <col min="13537" max="13537" width="0.44140625" style="36" customWidth="1"/>
    <col min="13538" max="13538" width="0.5546875" style="36" customWidth="1"/>
    <col min="13539" max="13539" width="1.33203125" style="36" customWidth="1"/>
    <col min="13540" max="13540" width="23" style="36" customWidth="1"/>
    <col min="13541" max="13541" width="0.5546875" style="36" customWidth="1"/>
    <col min="13542" max="13542" width="1" style="36" customWidth="1"/>
    <col min="13543" max="13543" width="1.109375" style="36" customWidth="1"/>
    <col min="13544" max="13544" width="24.109375" style="36" customWidth="1"/>
    <col min="13545" max="13545" width="0.109375" style="36" customWidth="1"/>
    <col min="13546" max="13546" width="0.33203125" style="36" customWidth="1"/>
    <col min="13547" max="13547" width="1.33203125" style="36" customWidth="1"/>
    <col min="13548" max="13785" width="11.5546875" style="36"/>
    <col min="13786" max="13786" width="3.88671875" style="36" customWidth="1"/>
    <col min="13787" max="13787" width="1.33203125" style="36" customWidth="1"/>
    <col min="13788" max="13788" width="3.44140625" style="36" customWidth="1"/>
    <col min="13789" max="13789" width="7.88671875" style="36" customWidth="1"/>
    <col min="13790" max="13790" width="12.5546875" style="36" customWidth="1"/>
    <col min="13791" max="13791" width="1.6640625" style="36" customWidth="1"/>
    <col min="13792" max="13792" width="20.88671875" style="36" customWidth="1"/>
    <col min="13793" max="13793" width="0.44140625" style="36" customWidth="1"/>
    <col min="13794" max="13794" width="0.5546875" style="36" customWidth="1"/>
    <col min="13795" max="13795" width="1.33203125" style="36" customWidth="1"/>
    <col min="13796" max="13796" width="23" style="36" customWidth="1"/>
    <col min="13797" max="13797" width="0.5546875" style="36" customWidth="1"/>
    <col min="13798" max="13798" width="1" style="36" customWidth="1"/>
    <col min="13799" max="13799" width="1.109375" style="36" customWidth="1"/>
    <col min="13800" max="13800" width="24.109375" style="36" customWidth="1"/>
    <col min="13801" max="13801" width="0.109375" style="36" customWidth="1"/>
    <col min="13802" max="13802" width="0.33203125" style="36" customWidth="1"/>
    <col min="13803" max="13803" width="1.33203125" style="36" customWidth="1"/>
    <col min="13804" max="14041" width="11.5546875" style="36"/>
    <col min="14042" max="14042" width="3.88671875" style="36" customWidth="1"/>
    <col min="14043" max="14043" width="1.33203125" style="36" customWidth="1"/>
    <col min="14044" max="14044" width="3.44140625" style="36" customWidth="1"/>
    <col min="14045" max="14045" width="7.88671875" style="36" customWidth="1"/>
    <col min="14046" max="14046" width="12.5546875" style="36" customWidth="1"/>
    <col min="14047" max="14047" width="1.6640625" style="36" customWidth="1"/>
    <col min="14048" max="14048" width="20.88671875" style="36" customWidth="1"/>
    <col min="14049" max="14049" width="0.44140625" style="36" customWidth="1"/>
    <col min="14050" max="14050" width="0.5546875" style="36" customWidth="1"/>
    <col min="14051" max="14051" width="1.33203125" style="36" customWidth="1"/>
    <col min="14052" max="14052" width="23" style="36" customWidth="1"/>
    <col min="14053" max="14053" width="0.5546875" style="36" customWidth="1"/>
    <col min="14054" max="14054" width="1" style="36" customWidth="1"/>
    <col min="14055" max="14055" width="1.109375" style="36" customWidth="1"/>
    <col min="14056" max="14056" width="24.109375" style="36" customWidth="1"/>
    <col min="14057" max="14057" width="0.109375" style="36" customWidth="1"/>
    <col min="14058" max="14058" width="0.33203125" style="36" customWidth="1"/>
    <col min="14059" max="14059" width="1.33203125" style="36" customWidth="1"/>
    <col min="14060" max="14297" width="11.5546875" style="36"/>
    <col min="14298" max="14298" width="3.88671875" style="36" customWidth="1"/>
    <col min="14299" max="14299" width="1.33203125" style="36" customWidth="1"/>
    <col min="14300" max="14300" width="3.44140625" style="36" customWidth="1"/>
    <col min="14301" max="14301" width="7.88671875" style="36" customWidth="1"/>
    <col min="14302" max="14302" width="12.5546875" style="36" customWidth="1"/>
    <col min="14303" max="14303" width="1.6640625" style="36" customWidth="1"/>
    <col min="14304" max="14304" width="20.88671875" style="36" customWidth="1"/>
    <col min="14305" max="14305" width="0.44140625" style="36" customWidth="1"/>
    <col min="14306" max="14306" width="0.5546875" style="36" customWidth="1"/>
    <col min="14307" max="14307" width="1.33203125" style="36" customWidth="1"/>
    <col min="14308" max="14308" width="23" style="36" customWidth="1"/>
    <col min="14309" max="14309" width="0.5546875" style="36" customWidth="1"/>
    <col min="14310" max="14310" width="1" style="36" customWidth="1"/>
    <col min="14311" max="14311" width="1.109375" style="36" customWidth="1"/>
    <col min="14312" max="14312" width="24.109375" style="36" customWidth="1"/>
    <col min="14313" max="14313" width="0.109375" style="36" customWidth="1"/>
    <col min="14314" max="14314" width="0.33203125" style="36" customWidth="1"/>
    <col min="14315" max="14315" width="1.33203125" style="36" customWidth="1"/>
    <col min="14316" max="14553" width="11.5546875" style="36"/>
    <col min="14554" max="14554" width="3.88671875" style="36" customWidth="1"/>
    <col min="14555" max="14555" width="1.33203125" style="36" customWidth="1"/>
    <col min="14556" max="14556" width="3.44140625" style="36" customWidth="1"/>
    <col min="14557" max="14557" width="7.88671875" style="36" customWidth="1"/>
    <col min="14558" max="14558" width="12.5546875" style="36" customWidth="1"/>
    <col min="14559" max="14559" width="1.6640625" style="36" customWidth="1"/>
    <col min="14560" max="14560" width="20.88671875" style="36" customWidth="1"/>
    <col min="14561" max="14561" width="0.44140625" style="36" customWidth="1"/>
    <col min="14562" max="14562" width="0.5546875" style="36" customWidth="1"/>
    <col min="14563" max="14563" width="1.33203125" style="36" customWidth="1"/>
    <col min="14564" max="14564" width="23" style="36" customWidth="1"/>
    <col min="14565" max="14565" width="0.5546875" style="36" customWidth="1"/>
    <col min="14566" max="14566" width="1" style="36" customWidth="1"/>
    <col min="14567" max="14567" width="1.109375" style="36" customWidth="1"/>
    <col min="14568" max="14568" width="24.109375" style="36" customWidth="1"/>
    <col min="14569" max="14569" width="0.109375" style="36" customWidth="1"/>
    <col min="14570" max="14570" width="0.33203125" style="36" customWidth="1"/>
    <col min="14571" max="14571" width="1.33203125" style="36" customWidth="1"/>
    <col min="14572" max="14809" width="11.5546875" style="36"/>
    <col min="14810" max="14810" width="3.88671875" style="36" customWidth="1"/>
    <col min="14811" max="14811" width="1.33203125" style="36" customWidth="1"/>
    <col min="14812" max="14812" width="3.44140625" style="36" customWidth="1"/>
    <col min="14813" max="14813" width="7.88671875" style="36" customWidth="1"/>
    <col min="14814" max="14814" width="12.5546875" style="36" customWidth="1"/>
    <col min="14815" max="14815" width="1.6640625" style="36" customWidth="1"/>
    <col min="14816" max="14816" width="20.88671875" style="36" customWidth="1"/>
    <col min="14817" max="14817" width="0.44140625" style="36" customWidth="1"/>
    <col min="14818" max="14818" width="0.5546875" style="36" customWidth="1"/>
    <col min="14819" max="14819" width="1.33203125" style="36" customWidth="1"/>
    <col min="14820" max="14820" width="23" style="36" customWidth="1"/>
    <col min="14821" max="14821" width="0.5546875" style="36" customWidth="1"/>
    <col min="14822" max="14822" width="1" style="36" customWidth="1"/>
    <col min="14823" max="14823" width="1.109375" style="36" customWidth="1"/>
    <col min="14824" max="14824" width="24.109375" style="36" customWidth="1"/>
    <col min="14825" max="14825" width="0.109375" style="36" customWidth="1"/>
    <col min="14826" max="14826" width="0.33203125" style="36" customWidth="1"/>
    <col min="14827" max="14827" width="1.33203125" style="36" customWidth="1"/>
    <col min="14828" max="15065" width="11.5546875" style="36"/>
    <col min="15066" max="15066" width="3.88671875" style="36" customWidth="1"/>
    <col min="15067" max="15067" width="1.33203125" style="36" customWidth="1"/>
    <col min="15068" max="15068" width="3.44140625" style="36" customWidth="1"/>
    <col min="15069" max="15069" width="7.88671875" style="36" customWidth="1"/>
    <col min="15070" max="15070" width="12.5546875" style="36" customWidth="1"/>
    <col min="15071" max="15071" width="1.6640625" style="36" customWidth="1"/>
    <col min="15072" max="15072" width="20.88671875" style="36" customWidth="1"/>
    <col min="15073" max="15073" width="0.44140625" style="36" customWidth="1"/>
    <col min="15074" max="15074" width="0.5546875" style="36" customWidth="1"/>
    <col min="15075" max="15075" width="1.33203125" style="36" customWidth="1"/>
    <col min="15076" max="15076" width="23" style="36" customWidth="1"/>
    <col min="15077" max="15077" width="0.5546875" style="36" customWidth="1"/>
    <col min="15078" max="15078" width="1" style="36" customWidth="1"/>
    <col min="15079" max="15079" width="1.109375" style="36" customWidth="1"/>
    <col min="15080" max="15080" width="24.109375" style="36" customWidth="1"/>
    <col min="15081" max="15081" width="0.109375" style="36" customWidth="1"/>
    <col min="15082" max="15082" width="0.33203125" style="36" customWidth="1"/>
    <col min="15083" max="15083" width="1.33203125" style="36" customWidth="1"/>
    <col min="15084" max="15321" width="11.5546875" style="36"/>
    <col min="15322" max="15322" width="3.88671875" style="36" customWidth="1"/>
    <col min="15323" max="15323" width="1.33203125" style="36" customWidth="1"/>
    <col min="15324" max="15324" width="3.44140625" style="36" customWidth="1"/>
    <col min="15325" max="15325" width="7.88671875" style="36" customWidth="1"/>
    <col min="15326" max="15326" width="12.5546875" style="36" customWidth="1"/>
    <col min="15327" max="15327" width="1.6640625" style="36" customWidth="1"/>
    <col min="15328" max="15328" width="20.88671875" style="36" customWidth="1"/>
    <col min="15329" max="15329" width="0.44140625" style="36" customWidth="1"/>
    <col min="15330" max="15330" width="0.5546875" style="36" customWidth="1"/>
    <col min="15331" max="15331" width="1.33203125" style="36" customWidth="1"/>
    <col min="15332" max="15332" width="23" style="36" customWidth="1"/>
    <col min="15333" max="15333" width="0.5546875" style="36" customWidth="1"/>
    <col min="15334" max="15334" width="1" style="36" customWidth="1"/>
    <col min="15335" max="15335" width="1.109375" style="36" customWidth="1"/>
    <col min="15336" max="15336" width="24.109375" style="36" customWidth="1"/>
    <col min="15337" max="15337" width="0.109375" style="36" customWidth="1"/>
    <col min="15338" max="15338" width="0.33203125" style="36" customWidth="1"/>
    <col min="15339" max="15339" width="1.33203125" style="36" customWidth="1"/>
    <col min="15340" max="15577" width="11.5546875" style="36"/>
    <col min="15578" max="15578" width="3.88671875" style="36" customWidth="1"/>
    <col min="15579" max="15579" width="1.33203125" style="36" customWidth="1"/>
    <col min="15580" max="15580" width="3.44140625" style="36" customWidth="1"/>
    <col min="15581" max="15581" width="7.88671875" style="36" customWidth="1"/>
    <col min="15582" max="15582" width="12.5546875" style="36" customWidth="1"/>
    <col min="15583" max="15583" width="1.6640625" style="36" customWidth="1"/>
    <col min="15584" max="15584" width="20.88671875" style="36" customWidth="1"/>
    <col min="15585" max="15585" width="0.44140625" style="36" customWidth="1"/>
    <col min="15586" max="15586" width="0.5546875" style="36" customWidth="1"/>
    <col min="15587" max="15587" width="1.33203125" style="36" customWidth="1"/>
    <col min="15588" max="15588" width="23" style="36" customWidth="1"/>
    <col min="15589" max="15589" width="0.5546875" style="36" customWidth="1"/>
    <col min="15590" max="15590" width="1" style="36" customWidth="1"/>
    <col min="15591" max="15591" width="1.109375" style="36" customWidth="1"/>
    <col min="15592" max="15592" width="24.109375" style="36" customWidth="1"/>
    <col min="15593" max="15593" width="0.109375" style="36" customWidth="1"/>
    <col min="15594" max="15594" width="0.33203125" style="36" customWidth="1"/>
    <col min="15595" max="15595" width="1.33203125" style="36" customWidth="1"/>
    <col min="15596" max="15833" width="11.5546875" style="36"/>
    <col min="15834" max="15834" width="3.88671875" style="36" customWidth="1"/>
    <col min="15835" max="15835" width="1.33203125" style="36" customWidth="1"/>
    <col min="15836" max="15836" width="3.44140625" style="36" customWidth="1"/>
    <col min="15837" max="15837" width="7.88671875" style="36" customWidth="1"/>
    <col min="15838" max="15838" width="12.5546875" style="36" customWidth="1"/>
    <col min="15839" max="15839" width="1.6640625" style="36" customWidth="1"/>
    <col min="15840" max="15840" width="20.88671875" style="36" customWidth="1"/>
    <col min="15841" max="15841" width="0.44140625" style="36" customWidth="1"/>
    <col min="15842" max="15842" width="0.5546875" style="36" customWidth="1"/>
    <col min="15843" max="15843" width="1.33203125" style="36" customWidth="1"/>
    <col min="15844" max="15844" width="23" style="36" customWidth="1"/>
    <col min="15845" max="15845" width="0.5546875" style="36" customWidth="1"/>
    <col min="15846" max="15846" width="1" style="36" customWidth="1"/>
    <col min="15847" max="15847" width="1.109375" style="36" customWidth="1"/>
    <col min="15848" max="15848" width="24.109375" style="36" customWidth="1"/>
    <col min="15849" max="15849" width="0.109375" style="36" customWidth="1"/>
    <col min="15850" max="15850" width="0.33203125" style="36" customWidth="1"/>
    <col min="15851" max="15851" width="1.33203125" style="36" customWidth="1"/>
    <col min="15852" max="16089" width="11.5546875" style="36"/>
    <col min="16090" max="16090" width="3.88671875" style="36" customWidth="1"/>
    <col min="16091" max="16091" width="1.33203125" style="36" customWidth="1"/>
    <col min="16092" max="16092" width="3.44140625" style="36" customWidth="1"/>
    <col min="16093" max="16093" width="7.88671875" style="36" customWidth="1"/>
    <col min="16094" max="16094" width="12.5546875" style="36" customWidth="1"/>
    <col min="16095" max="16095" width="1.6640625" style="36" customWidth="1"/>
    <col min="16096" max="16096" width="20.88671875" style="36" customWidth="1"/>
    <col min="16097" max="16097" width="0.44140625" style="36" customWidth="1"/>
    <col min="16098" max="16098" width="0.5546875" style="36" customWidth="1"/>
    <col min="16099" max="16099" width="1.33203125" style="36" customWidth="1"/>
    <col min="16100" max="16100" width="23" style="36" customWidth="1"/>
    <col min="16101" max="16101" width="0.5546875" style="36" customWidth="1"/>
    <col min="16102" max="16102" width="1" style="36" customWidth="1"/>
    <col min="16103" max="16103" width="1.109375" style="36" customWidth="1"/>
    <col min="16104" max="16104" width="24.109375" style="36" customWidth="1"/>
    <col min="16105" max="16105" width="0.109375" style="36" customWidth="1"/>
    <col min="16106" max="16106" width="0.33203125" style="36" customWidth="1"/>
    <col min="16107" max="16107" width="1.33203125" style="36" customWidth="1"/>
    <col min="16108" max="16384" width="11.5546875" style="36"/>
  </cols>
  <sheetData>
    <row r="1" spans="1:13" ht="12.6" customHeight="1" x14ac:dyDescent="0.3"/>
    <row r="2" spans="1:13" ht="12.6" customHeight="1" x14ac:dyDescent="0.3">
      <c r="B2" s="242"/>
    </row>
    <row r="3" spans="1:13" ht="10.199999999999999" customHeight="1" x14ac:dyDescent="0.3">
      <c r="A3" s="37"/>
      <c r="B3" s="37"/>
      <c r="E3" s="37"/>
    </row>
    <row r="4" spans="1:13" ht="15" customHeight="1" x14ac:dyDescent="0.3">
      <c r="A4" s="38"/>
      <c r="B4" s="55"/>
      <c r="C4" s="41"/>
      <c r="D4" s="41"/>
      <c r="E4" s="55"/>
    </row>
    <row r="5" spans="1:13" s="111" customFormat="1" ht="28.8" customHeight="1" x14ac:dyDescent="0.3">
      <c r="A5" s="108" t="s">
        <v>35</v>
      </c>
      <c r="B5" s="107"/>
      <c r="C5" s="109"/>
      <c r="D5" s="107"/>
      <c r="E5" s="107"/>
      <c r="F5" s="107"/>
      <c r="G5" s="107"/>
      <c r="H5" s="107"/>
      <c r="I5" s="107"/>
      <c r="J5" s="112"/>
      <c r="K5" s="112"/>
      <c r="L5" s="112"/>
      <c r="M5" s="112"/>
    </row>
    <row r="6" spans="1:13" ht="15" customHeight="1" x14ac:dyDescent="0.3">
      <c r="A6" s="42" t="s">
        <v>39</v>
      </c>
      <c r="B6" s="243"/>
      <c r="C6" s="40"/>
      <c r="D6" s="41"/>
      <c r="E6" s="244"/>
      <c r="F6" s="244"/>
      <c r="G6" s="41"/>
      <c r="H6" s="41"/>
      <c r="I6" s="44"/>
    </row>
    <row r="7" spans="1:13" ht="15" customHeight="1" x14ac:dyDescent="0.3">
      <c r="A7" s="47" t="s">
        <v>110</v>
      </c>
      <c r="B7" s="165"/>
      <c r="C7" s="48"/>
      <c r="D7" s="49"/>
      <c r="E7" s="245"/>
      <c r="F7" s="245"/>
      <c r="G7" s="41"/>
      <c r="H7" s="49"/>
      <c r="I7" s="51"/>
    </row>
    <row r="8" spans="1:13" ht="15" customHeight="1" x14ac:dyDescent="0.3">
      <c r="A8" s="42" t="s">
        <v>52</v>
      </c>
      <c r="B8" s="165"/>
      <c r="C8" s="48"/>
      <c r="D8" s="49"/>
      <c r="E8" s="246"/>
      <c r="F8" s="246"/>
      <c r="G8" s="49"/>
      <c r="H8" s="49"/>
      <c r="I8" s="51"/>
    </row>
    <row r="9" spans="1:13" ht="15" hidden="1" customHeight="1" x14ac:dyDescent="0.3">
      <c r="A9" s="42" t="s">
        <v>108</v>
      </c>
      <c r="B9" s="247"/>
      <c r="C9" s="248"/>
      <c r="D9" s="248"/>
      <c r="E9" s="248"/>
      <c r="F9" s="248"/>
      <c r="G9" s="248"/>
      <c r="H9" s="248"/>
      <c r="I9" s="248"/>
    </row>
    <row r="10" spans="1:13" ht="15" hidden="1" customHeight="1" x14ac:dyDescent="0.3">
      <c r="A10" s="42" t="s">
        <v>109</v>
      </c>
      <c r="B10" s="247"/>
      <c r="C10" s="248"/>
      <c r="D10" s="248"/>
      <c r="E10" s="248"/>
      <c r="F10" s="248"/>
      <c r="G10" s="248"/>
      <c r="H10" s="248"/>
      <c r="I10" s="248"/>
    </row>
    <row r="11" spans="1:13" s="57" customFormat="1" ht="30.6" customHeight="1" x14ac:dyDescent="0.3">
      <c r="A11" s="34" t="s">
        <v>33</v>
      </c>
      <c r="B11" s="176"/>
      <c r="C11" s="216"/>
      <c r="D11" s="216"/>
      <c r="E11" s="220"/>
      <c r="F11" s="220"/>
      <c r="G11" s="216"/>
      <c r="H11" s="220"/>
      <c r="I11" s="220"/>
    </row>
    <row r="12" spans="1:13" s="144" customFormat="1" ht="37.799999999999997" customHeight="1" x14ac:dyDescent="0.25">
      <c r="A12" s="106" t="s">
        <v>0</v>
      </c>
      <c r="B12" s="166"/>
      <c r="C12" s="142"/>
      <c r="D12" s="142"/>
      <c r="E12" s="142"/>
      <c r="F12" s="142"/>
      <c r="G12" s="142"/>
      <c r="H12" s="142"/>
      <c r="I12" s="142"/>
    </row>
    <row r="13" spans="1:13" ht="18" customHeight="1" x14ac:dyDescent="0.3">
      <c r="A13" s="60" t="s">
        <v>4</v>
      </c>
      <c r="B13" s="191"/>
      <c r="C13" s="4"/>
      <c r="D13" s="6"/>
      <c r="E13" s="4"/>
      <c r="F13" s="4"/>
      <c r="G13" s="6"/>
      <c r="H13" s="4"/>
      <c r="I13" s="4"/>
    </row>
    <row r="14" spans="1:13" x14ac:dyDescent="0.3">
      <c r="A14" s="60" t="s">
        <v>5</v>
      </c>
      <c r="B14" s="191"/>
      <c r="C14" s="4"/>
      <c r="D14" s="12"/>
      <c r="E14" s="4"/>
      <c r="F14" s="4"/>
      <c r="G14" s="12"/>
      <c r="H14" s="4"/>
      <c r="I14" s="4"/>
    </row>
    <row r="15" spans="1:13" x14ac:dyDescent="0.3">
      <c r="A15" s="60" t="s">
        <v>6</v>
      </c>
      <c r="B15" s="191"/>
      <c r="C15" s="4"/>
      <c r="D15" s="12"/>
      <c r="E15" s="4"/>
      <c r="F15" s="4"/>
      <c r="G15" s="12"/>
      <c r="H15" s="4"/>
      <c r="I15" s="4"/>
    </row>
    <row r="16" spans="1:13" ht="15" customHeight="1" x14ac:dyDescent="0.3">
      <c r="A16" s="60" t="s">
        <v>7</v>
      </c>
      <c r="B16" s="191"/>
      <c r="C16" s="4"/>
      <c r="D16" s="13"/>
      <c r="E16" s="4"/>
      <c r="F16" s="4"/>
      <c r="G16" s="13"/>
      <c r="H16" s="4"/>
      <c r="I16" s="4"/>
    </row>
    <row r="17" spans="1:13" ht="15" customHeight="1" x14ac:dyDescent="0.3">
      <c r="A17" s="60" t="s">
        <v>40</v>
      </c>
      <c r="B17" s="191"/>
      <c r="C17" s="4"/>
      <c r="D17" s="13"/>
      <c r="E17" s="4"/>
      <c r="F17" s="4"/>
      <c r="G17" s="13"/>
      <c r="H17" s="4"/>
      <c r="I17" s="4"/>
    </row>
    <row r="18" spans="1:13" ht="15" customHeight="1" x14ac:dyDescent="0.3">
      <c r="A18" s="60" t="s">
        <v>8</v>
      </c>
      <c r="B18" s="191"/>
      <c r="C18" s="4"/>
      <c r="D18" s="15"/>
      <c r="E18" s="4"/>
      <c r="F18" s="4"/>
      <c r="G18" s="15"/>
      <c r="H18" s="4"/>
      <c r="I18" s="4"/>
    </row>
    <row r="19" spans="1:13" x14ac:dyDescent="0.3">
      <c r="A19" s="60" t="s">
        <v>9</v>
      </c>
      <c r="B19" s="191"/>
      <c r="C19" s="4"/>
      <c r="D19" s="14"/>
      <c r="E19" s="4"/>
      <c r="F19" s="4"/>
      <c r="G19" s="14"/>
      <c r="H19" s="4"/>
      <c r="I19" s="4"/>
    </row>
    <row r="20" spans="1:13" x14ac:dyDescent="0.3">
      <c r="A20" s="60" t="s">
        <v>10</v>
      </c>
      <c r="B20" s="191"/>
      <c r="C20" s="4"/>
      <c r="D20" s="13"/>
      <c r="E20" s="4"/>
      <c r="F20" s="4"/>
      <c r="G20" s="13"/>
      <c r="H20" s="4"/>
      <c r="I20" s="4"/>
    </row>
    <row r="21" spans="1:13" s="140" customFormat="1" ht="33" customHeight="1" x14ac:dyDescent="0.3">
      <c r="A21" s="1" t="s">
        <v>1</v>
      </c>
      <c r="B21" s="166"/>
      <c r="C21" s="35"/>
      <c r="D21" s="35"/>
      <c r="E21" s="35"/>
      <c r="F21" s="35"/>
      <c r="G21" s="35"/>
      <c r="H21" s="35"/>
      <c r="I21" s="35"/>
      <c r="J21" s="85"/>
      <c r="K21" s="85"/>
      <c r="L21" s="85"/>
      <c r="M21" s="85"/>
    </row>
    <row r="22" spans="1:13" x14ac:dyDescent="0.3">
      <c r="A22" s="60" t="s">
        <v>11</v>
      </c>
      <c r="B22" s="191"/>
      <c r="C22" s="4"/>
      <c r="D22" s="13"/>
      <c r="E22" s="4"/>
      <c r="F22" s="4"/>
      <c r="G22" s="13"/>
      <c r="H22" s="4"/>
      <c r="I22" s="4"/>
    </row>
    <row r="23" spans="1:13" x14ac:dyDescent="0.3">
      <c r="A23" s="60" t="s">
        <v>12</v>
      </c>
      <c r="B23" s="191"/>
      <c r="C23" s="4"/>
      <c r="D23" s="13"/>
      <c r="E23" s="4"/>
      <c r="F23" s="4"/>
      <c r="G23" s="13"/>
      <c r="H23" s="4"/>
      <c r="I23" s="4"/>
    </row>
    <row r="24" spans="1:13" x14ac:dyDescent="0.3">
      <c r="A24" s="60" t="s">
        <v>13</v>
      </c>
      <c r="B24" s="191"/>
      <c r="C24" s="4"/>
      <c r="D24" s="13"/>
      <c r="E24" s="4"/>
      <c r="F24" s="4"/>
      <c r="G24" s="13"/>
      <c r="H24" s="4"/>
      <c r="I24" s="4"/>
    </row>
    <row r="25" spans="1:13" x14ac:dyDescent="0.3">
      <c r="A25" s="60" t="s">
        <v>14</v>
      </c>
      <c r="B25" s="191"/>
      <c r="C25" s="4"/>
      <c r="D25" s="13"/>
      <c r="E25" s="4"/>
      <c r="F25" s="4"/>
      <c r="G25" s="13"/>
      <c r="H25" s="4"/>
      <c r="I25" s="4"/>
    </row>
    <row r="26" spans="1:13" x14ac:dyDescent="0.3">
      <c r="A26" s="60" t="s">
        <v>15</v>
      </c>
      <c r="B26" s="191"/>
      <c r="C26" s="4"/>
      <c r="D26" s="13"/>
      <c r="E26" s="4"/>
      <c r="F26" s="4"/>
      <c r="G26" s="13"/>
      <c r="H26" s="4"/>
      <c r="I26" s="4"/>
    </row>
    <row r="27" spans="1:13" x14ac:dyDescent="0.3">
      <c r="A27" s="60" t="s">
        <v>16</v>
      </c>
      <c r="B27" s="191"/>
      <c r="C27" s="4"/>
      <c r="D27" s="13"/>
      <c r="E27" s="4"/>
      <c r="F27" s="4"/>
      <c r="G27" s="13"/>
      <c r="H27" s="4"/>
      <c r="I27" s="4"/>
    </row>
    <row r="28" spans="1:13" x14ac:dyDescent="0.3">
      <c r="A28" s="60" t="s">
        <v>17</v>
      </c>
      <c r="B28" s="191"/>
      <c r="C28" s="4"/>
      <c r="D28" s="13"/>
      <c r="E28" s="4"/>
      <c r="F28" s="4"/>
      <c r="G28" s="13"/>
      <c r="H28" s="4"/>
      <c r="I28" s="4"/>
    </row>
    <row r="29" spans="1:13" x14ac:dyDescent="0.3">
      <c r="A29" s="60" t="s">
        <v>34</v>
      </c>
      <c r="B29" s="191"/>
      <c r="C29" s="4"/>
      <c r="D29" s="13"/>
      <c r="E29" s="4"/>
      <c r="F29" s="4"/>
      <c r="G29" s="13"/>
      <c r="H29" s="4"/>
      <c r="I29" s="4"/>
    </row>
    <row r="30" spans="1:13" x14ac:dyDescent="0.3">
      <c r="A30" s="60" t="s">
        <v>18</v>
      </c>
      <c r="B30" s="191"/>
      <c r="C30" s="4"/>
      <c r="D30" s="13"/>
      <c r="E30" s="4"/>
      <c r="F30" s="4"/>
      <c r="G30" s="13"/>
      <c r="H30" s="4"/>
      <c r="I30" s="4"/>
    </row>
    <row r="31" spans="1:13" x14ac:dyDescent="0.3">
      <c r="A31" s="60" t="s">
        <v>19</v>
      </c>
      <c r="B31" s="191"/>
      <c r="C31" s="4"/>
      <c r="D31" s="13"/>
      <c r="E31" s="4"/>
      <c r="F31" s="4"/>
      <c r="G31" s="13"/>
      <c r="H31" s="4"/>
      <c r="I31" s="4"/>
    </row>
    <row r="32" spans="1:13" hidden="1" x14ac:dyDescent="0.3">
      <c r="A32" s="60" t="s">
        <v>20</v>
      </c>
      <c r="B32" s="191"/>
      <c r="C32" s="4"/>
      <c r="D32" s="13"/>
      <c r="E32" s="4"/>
      <c r="F32" s="4"/>
      <c r="G32" s="13"/>
      <c r="H32" s="4"/>
      <c r="I32" s="4"/>
    </row>
    <row r="33" spans="1:13" hidden="1" x14ac:dyDescent="0.3">
      <c r="A33" s="60" t="s">
        <v>21</v>
      </c>
      <c r="B33" s="191"/>
      <c r="C33" s="4"/>
      <c r="D33" s="13"/>
      <c r="E33" s="4"/>
      <c r="F33" s="4"/>
      <c r="G33" s="13"/>
      <c r="H33" s="4"/>
      <c r="I33" s="4"/>
    </row>
    <row r="34" spans="1:13" hidden="1" x14ac:dyDescent="0.3">
      <c r="A34" s="60" t="s">
        <v>22</v>
      </c>
      <c r="B34" s="191"/>
      <c r="C34" s="4"/>
      <c r="D34" s="13"/>
      <c r="E34" s="4"/>
      <c r="F34" s="4"/>
      <c r="G34" s="13"/>
      <c r="H34" s="4"/>
      <c r="I34" s="4"/>
    </row>
    <row r="35" spans="1:13" hidden="1" x14ac:dyDescent="0.3">
      <c r="A35" s="60" t="s">
        <v>23</v>
      </c>
      <c r="B35" s="191"/>
      <c r="C35" s="4"/>
      <c r="D35" s="13"/>
      <c r="E35" s="4"/>
      <c r="F35" s="4"/>
      <c r="G35" s="13"/>
      <c r="H35" s="4"/>
      <c r="I35" s="4"/>
    </row>
    <row r="36" spans="1:13" hidden="1" x14ac:dyDescent="0.3">
      <c r="A36" s="60" t="s">
        <v>24</v>
      </c>
      <c r="B36" s="191"/>
      <c r="C36" s="4"/>
      <c r="D36" s="13"/>
      <c r="E36" s="4"/>
      <c r="F36" s="4"/>
      <c r="G36" s="13"/>
      <c r="H36" s="4"/>
      <c r="I36" s="4"/>
    </row>
    <row r="37" spans="1:13" x14ac:dyDescent="0.3">
      <c r="A37" s="60" t="s">
        <v>25</v>
      </c>
      <c r="B37" s="191"/>
      <c r="C37" s="4"/>
      <c r="D37" s="13"/>
      <c r="E37" s="4"/>
      <c r="F37" s="4"/>
      <c r="G37" s="13"/>
      <c r="H37" s="4"/>
      <c r="I37" s="4"/>
    </row>
    <row r="38" spans="1:13" s="201" customFormat="1" x14ac:dyDescent="0.3">
      <c r="A38" s="192" t="s">
        <v>100</v>
      </c>
      <c r="B38" s="193"/>
      <c r="C38" s="194"/>
      <c r="D38" s="195"/>
      <c r="E38" s="194"/>
      <c r="F38" s="194"/>
      <c r="G38" s="195"/>
      <c r="H38" s="194"/>
      <c r="I38" s="194"/>
      <c r="J38" s="206"/>
      <c r="K38" s="206"/>
      <c r="L38" s="206"/>
      <c r="M38" s="206"/>
    </row>
    <row r="39" spans="1:13" s="140" customFormat="1" ht="40.200000000000003" customHeight="1" x14ac:dyDescent="0.3">
      <c r="A39" s="141" t="s">
        <v>2</v>
      </c>
      <c r="B39" s="166"/>
      <c r="C39" s="35"/>
      <c r="D39" s="35"/>
      <c r="E39" s="35"/>
      <c r="F39" s="35"/>
      <c r="G39" s="35"/>
      <c r="H39" s="35"/>
      <c r="I39" s="35"/>
      <c r="J39" s="85"/>
      <c r="K39" s="85"/>
      <c r="L39" s="85"/>
      <c r="M39" s="85"/>
    </row>
    <row r="40" spans="1:13" x14ac:dyDescent="0.3">
      <c r="A40" s="60" t="s">
        <v>27</v>
      </c>
      <c r="B40" s="191"/>
      <c r="C40" s="4"/>
      <c r="D40" s="13"/>
      <c r="E40" s="4"/>
      <c r="F40" s="4"/>
      <c r="G40" s="13"/>
      <c r="H40" s="4"/>
      <c r="I40" s="4"/>
    </row>
    <row r="41" spans="1:13" x14ac:dyDescent="0.3">
      <c r="A41" s="60" t="s">
        <v>28</v>
      </c>
      <c r="B41" s="191"/>
      <c r="C41" s="4"/>
      <c r="D41" s="13"/>
      <c r="E41" s="4"/>
      <c r="F41" s="4"/>
      <c r="G41" s="13"/>
      <c r="H41" s="4"/>
      <c r="I41" s="4"/>
    </row>
    <row r="42" spans="1:13" x14ac:dyDescent="0.3">
      <c r="A42" s="60" t="s">
        <v>29</v>
      </c>
      <c r="B42" s="191"/>
      <c r="C42" s="4"/>
      <c r="D42" s="13"/>
      <c r="E42" s="4"/>
      <c r="F42" s="4"/>
      <c r="G42" s="13"/>
      <c r="H42" s="4"/>
      <c r="I42" s="4"/>
    </row>
    <row r="43" spans="1:13" x14ac:dyDescent="0.3">
      <c r="A43" s="60" t="s">
        <v>30</v>
      </c>
      <c r="B43" s="191"/>
      <c r="C43" s="4"/>
      <c r="D43" s="13"/>
      <c r="E43" s="4"/>
      <c r="F43" s="4"/>
      <c r="G43" s="13"/>
      <c r="H43" s="4"/>
      <c r="I43" s="4"/>
    </row>
    <row r="44" spans="1:13" x14ac:dyDescent="0.3">
      <c r="A44" s="60" t="s">
        <v>31</v>
      </c>
      <c r="B44" s="191"/>
      <c r="C44" s="4"/>
      <c r="D44" s="13"/>
      <c r="E44" s="4"/>
      <c r="F44" s="4"/>
      <c r="G44" s="13"/>
      <c r="H44" s="4"/>
      <c r="I44" s="4"/>
    </row>
    <row r="45" spans="1:13" x14ac:dyDescent="0.3">
      <c r="A45" s="60" t="s">
        <v>41</v>
      </c>
      <c r="B45" s="191"/>
      <c r="C45" s="4"/>
      <c r="D45" s="13"/>
      <c r="E45" s="4"/>
      <c r="F45" s="4"/>
      <c r="G45" s="13"/>
      <c r="H45" s="4"/>
      <c r="I45" s="4"/>
    </row>
    <row r="46" spans="1:13" hidden="1" x14ac:dyDescent="0.3">
      <c r="A46" s="60" t="s">
        <v>32</v>
      </c>
      <c r="B46" s="166"/>
      <c r="C46" s="4"/>
      <c r="D46" s="13"/>
      <c r="E46" s="4"/>
      <c r="F46" s="4"/>
      <c r="G46" s="13"/>
      <c r="H46" s="4"/>
      <c r="I46" s="4"/>
    </row>
    <row r="47" spans="1:13" s="138" customFormat="1" ht="31.8" customHeight="1" x14ac:dyDescent="0.25">
      <c r="A47" s="1" t="s">
        <v>86</v>
      </c>
      <c r="B47" s="166"/>
      <c r="C47" s="35"/>
      <c r="D47" s="35"/>
      <c r="E47" s="35"/>
      <c r="F47" s="35"/>
      <c r="G47" s="35"/>
      <c r="H47" s="35"/>
      <c r="I47" s="35"/>
    </row>
    <row r="48" spans="1:13" s="38" customFormat="1" thickBot="1" x14ac:dyDescent="0.3">
      <c r="A48" s="81"/>
      <c r="B48" s="167"/>
      <c r="C48" s="84"/>
      <c r="D48" s="113"/>
      <c r="E48" s="84"/>
      <c r="F48" s="84"/>
      <c r="G48" s="114"/>
      <c r="H48" s="84"/>
      <c r="I48" s="84"/>
    </row>
    <row r="49" spans="1:13" x14ac:dyDescent="0.3">
      <c r="A49" s="117" t="s">
        <v>42</v>
      </c>
      <c r="B49" s="249"/>
      <c r="C49" s="120"/>
      <c r="D49" s="119"/>
      <c r="E49" s="120"/>
      <c r="F49" s="120"/>
      <c r="G49" s="119"/>
      <c r="H49" s="120"/>
      <c r="I49" s="120"/>
    </row>
    <row r="50" spans="1:13" s="38" customFormat="1" x14ac:dyDescent="0.3">
      <c r="A50" s="122" t="s">
        <v>43</v>
      </c>
      <c r="B50" s="165"/>
      <c r="C50" s="250"/>
      <c r="D50" s="251"/>
      <c r="E50" s="250"/>
      <c r="F50" s="250"/>
      <c r="G50" s="251"/>
      <c r="H50" s="250"/>
      <c r="I50" s="250"/>
      <c r="J50" s="105"/>
      <c r="K50" s="105"/>
      <c r="L50" s="105"/>
      <c r="M50" s="105"/>
    </row>
    <row r="51" spans="1:13" x14ac:dyDescent="0.3">
      <c r="A51" s="123" t="s">
        <v>107</v>
      </c>
      <c r="B51" s="165"/>
      <c r="C51" s="63"/>
      <c r="D51" s="13"/>
      <c r="E51" s="63"/>
      <c r="F51" s="63"/>
      <c r="G51" s="13"/>
      <c r="H51" s="63"/>
      <c r="I51" s="63"/>
    </row>
    <row r="52" spans="1:13" hidden="1" x14ac:dyDescent="0.3">
      <c r="A52" s="123" t="s">
        <v>106</v>
      </c>
      <c r="B52" s="160"/>
      <c r="C52" s="160"/>
      <c r="D52" s="160"/>
      <c r="E52" s="160"/>
      <c r="F52" s="160"/>
      <c r="G52" s="160"/>
      <c r="H52" s="160"/>
      <c r="I52" s="160"/>
    </row>
    <row r="53" spans="1:13" s="87" customFormat="1" hidden="1" x14ac:dyDescent="0.3">
      <c r="A53" s="124" t="s">
        <v>102</v>
      </c>
      <c r="B53" s="179"/>
      <c r="C53" s="252"/>
      <c r="D53" s="252"/>
      <c r="E53" s="252"/>
      <c r="F53" s="252"/>
      <c r="G53" s="252"/>
      <c r="H53" s="252"/>
      <c r="I53" s="252"/>
      <c r="J53" s="86"/>
      <c r="K53" s="86"/>
      <c r="L53" s="86"/>
      <c r="M53" s="86"/>
    </row>
    <row r="54" spans="1:13" x14ac:dyDescent="0.3">
      <c r="A54" s="122" t="s">
        <v>45</v>
      </c>
      <c r="B54" s="165"/>
      <c r="C54" s="63"/>
      <c r="D54" s="13"/>
      <c r="E54" s="63"/>
      <c r="F54" s="63"/>
      <c r="G54" s="13"/>
      <c r="H54" s="63"/>
      <c r="I54" s="63"/>
    </row>
    <row r="55" spans="1:13" s="38" customFormat="1" x14ac:dyDescent="0.3">
      <c r="A55" s="122" t="s">
        <v>43</v>
      </c>
      <c r="B55" s="165"/>
      <c r="C55" s="250"/>
      <c r="D55" s="251"/>
      <c r="E55" s="250"/>
      <c r="F55" s="250"/>
      <c r="G55" s="251"/>
      <c r="H55" s="250"/>
      <c r="I55" s="250"/>
      <c r="J55" s="105"/>
      <c r="K55" s="105"/>
      <c r="L55" s="105"/>
      <c r="M55" s="105"/>
    </row>
    <row r="56" spans="1:13" ht="15" thickBot="1" x14ac:dyDescent="0.35">
      <c r="A56" s="125" t="s">
        <v>107</v>
      </c>
      <c r="B56" s="181"/>
      <c r="C56" s="128"/>
      <c r="D56" s="127"/>
      <c r="E56" s="128"/>
      <c r="F56" s="128"/>
      <c r="G56" s="127"/>
      <c r="H56" s="128"/>
      <c r="I56" s="128"/>
    </row>
    <row r="57" spans="1:13" hidden="1" x14ac:dyDescent="0.3">
      <c r="A57" s="212" t="s">
        <v>106</v>
      </c>
      <c r="B57" s="160"/>
      <c r="C57" s="160"/>
      <c r="D57" s="160"/>
      <c r="E57" s="160"/>
      <c r="F57" s="160"/>
      <c r="G57" s="160"/>
      <c r="H57" s="160"/>
      <c r="I57" s="160"/>
    </row>
    <row r="58" spans="1:13" s="87" customFormat="1" hidden="1" x14ac:dyDescent="0.3">
      <c r="A58" s="87" t="s">
        <v>102</v>
      </c>
      <c r="B58" s="253"/>
      <c r="C58" s="253"/>
      <c r="D58" s="253"/>
      <c r="E58" s="253"/>
      <c r="F58" s="253"/>
      <c r="G58" s="253"/>
      <c r="H58" s="253"/>
      <c r="I58" s="253"/>
      <c r="J58" s="86"/>
      <c r="K58" s="86"/>
      <c r="L58" s="86"/>
      <c r="M58" s="86"/>
    </row>
    <row r="59" spans="1:13" hidden="1" x14ac:dyDescent="0.3"/>
    <row r="60" spans="1:13" hidden="1" x14ac:dyDescent="0.3"/>
    <row r="62" spans="1:13" x14ac:dyDescent="0.3">
      <c r="B62" s="55"/>
      <c r="C62" s="41"/>
      <c r="D62" s="41"/>
      <c r="E62" s="55"/>
    </row>
    <row r="65" spans="1:9" x14ac:dyDescent="0.3">
      <c r="A65" s="36" t="s">
        <v>116</v>
      </c>
      <c r="B65" s="225"/>
    </row>
    <row r="66" spans="1:9" x14ac:dyDescent="0.3">
      <c r="A66" s="36" t="s">
        <v>117</v>
      </c>
      <c r="B66" s="225"/>
      <c r="C66" s="225"/>
      <c r="D66" s="225"/>
      <c r="E66" s="225"/>
      <c r="F66" s="225"/>
      <c r="G66" s="225"/>
      <c r="H66" s="225"/>
      <c r="I66" s="225"/>
    </row>
    <row r="102" hidden="1" x14ac:dyDescent="0.3"/>
    <row r="103" hidden="1" x14ac:dyDescent="0.3"/>
    <row r="104" hidden="1" x14ac:dyDescent="0.3"/>
    <row r="105" hidden="1" x14ac:dyDescent="0.3"/>
    <row r="106" hidden="1" x14ac:dyDescent="0.3"/>
    <row r="122" spans="1:9" hidden="1" x14ac:dyDescent="0.3"/>
    <row r="126" spans="1:9" hidden="1" x14ac:dyDescent="0.3">
      <c r="A126" s="36">
        <v>3</v>
      </c>
      <c r="B126" s="254"/>
      <c r="C126" s="252"/>
      <c r="D126" s="252"/>
      <c r="E126" s="252"/>
      <c r="F126" s="252"/>
      <c r="G126" s="99"/>
      <c r="H126" s="252"/>
      <c r="I126" s="252"/>
    </row>
    <row r="127" spans="1:9" x14ac:dyDescent="0.3">
      <c r="A127" s="36">
        <v>4</v>
      </c>
      <c r="G127" s="255"/>
    </row>
    <row r="128" spans="1:9" x14ac:dyDescent="0.3">
      <c r="A128" s="36">
        <v>5</v>
      </c>
      <c r="G128" s="255"/>
    </row>
    <row r="129" spans="1:7" x14ac:dyDescent="0.3">
      <c r="A129" s="36">
        <v>6</v>
      </c>
      <c r="G129" s="255"/>
    </row>
    <row r="130" spans="1:7" x14ac:dyDescent="0.3">
      <c r="G130" s="255"/>
    </row>
    <row r="131" spans="1:7" x14ac:dyDescent="0.3">
      <c r="G131" s="255"/>
    </row>
    <row r="132" spans="1:7" x14ac:dyDescent="0.3">
      <c r="A132" s="36" t="e">
        <f>#REF!</f>
        <v>#REF!</v>
      </c>
      <c r="G132" s="255"/>
    </row>
    <row r="133" spans="1:7" x14ac:dyDescent="0.3">
      <c r="A133" s="65"/>
      <c r="G133" s="255"/>
    </row>
    <row r="134" spans="1:7" x14ac:dyDescent="0.3">
      <c r="A134" s="66"/>
      <c r="G134" s="255"/>
    </row>
    <row r="135" spans="1:7" x14ac:dyDescent="0.3">
      <c r="A135" s="66"/>
      <c r="G135" s="255"/>
    </row>
    <row r="136" spans="1:7" x14ac:dyDescent="0.3">
      <c r="G136" s="255"/>
    </row>
    <row r="137" spans="1:7" x14ac:dyDescent="0.3">
      <c r="G137" s="255"/>
    </row>
    <row r="138" spans="1:7" x14ac:dyDescent="0.3">
      <c r="G138" s="255"/>
    </row>
    <row r="139" spans="1:7" x14ac:dyDescent="0.3">
      <c r="G139" s="255"/>
    </row>
    <row r="140" spans="1:7" x14ac:dyDescent="0.3">
      <c r="G140" s="255"/>
    </row>
    <row r="141" spans="1:7" x14ac:dyDescent="0.3">
      <c r="G141" s="255"/>
    </row>
    <row r="142" spans="1:7" x14ac:dyDescent="0.3">
      <c r="G142" s="255"/>
    </row>
    <row r="143" spans="1:7" x14ac:dyDescent="0.3">
      <c r="G143" s="255"/>
    </row>
    <row r="144" spans="1:7" x14ac:dyDescent="0.3">
      <c r="G144" s="255"/>
    </row>
    <row r="145" spans="7:7" x14ac:dyDescent="0.3">
      <c r="G145" s="255"/>
    </row>
    <row r="146" spans="7:7" x14ac:dyDescent="0.3">
      <c r="G146" s="255"/>
    </row>
    <row r="147" spans="7:7" x14ac:dyDescent="0.3">
      <c r="G147" s="255"/>
    </row>
    <row r="148" spans="7:7" x14ac:dyDescent="0.3">
      <c r="G148" s="255"/>
    </row>
    <row r="149" spans="7:7" x14ac:dyDescent="0.3">
      <c r="G149" s="255"/>
    </row>
    <row r="150" spans="7:7" x14ac:dyDescent="0.3">
      <c r="G150" s="255"/>
    </row>
    <row r="151" spans="7:7" x14ac:dyDescent="0.3">
      <c r="G151" s="255"/>
    </row>
    <row r="152" spans="7:7" x14ac:dyDescent="0.3">
      <c r="G152" s="255"/>
    </row>
    <row r="153" spans="7:7" x14ac:dyDescent="0.3">
      <c r="G153" s="255"/>
    </row>
    <row r="154" spans="7:7" x14ac:dyDescent="0.3">
      <c r="G154" s="255"/>
    </row>
    <row r="155" spans="7:7" x14ac:dyDescent="0.3">
      <c r="G155" s="255"/>
    </row>
    <row r="156" spans="7:7" x14ac:dyDescent="0.3">
      <c r="G156" s="255"/>
    </row>
    <row r="157" spans="7:7" x14ac:dyDescent="0.3">
      <c r="G157" s="255"/>
    </row>
    <row r="158" spans="7:7" x14ac:dyDescent="0.3">
      <c r="G158" s="255"/>
    </row>
    <row r="159" spans="7:7" x14ac:dyDescent="0.3">
      <c r="G159" s="255"/>
    </row>
    <row r="160" spans="7:7" x14ac:dyDescent="0.3">
      <c r="G160" s="255"/>
    </row>
    <row r="161" spans="7:7" x14ac:dyDescent="0.3">
      <c r="G161" s="255"/>
    </row>
    <row r="162" spans="7:7" x14ac:dyDescent="0.3">
      <c r="G162" s="255"/>
    </row>
    <row r="163" spans="7:7" x14ac:dyDescent="0.3">
      <c r="G163" s="255"/>
    </row>
    <row r="164" spans="7:7" x14ac:dyDescent="0.3">
      <c r="G164" s="255"/>
    </row>
    <row r="165" spans="7:7" x14ac:dyDescent="0.3">
      <c r="G165" s="255"/>
    </row>
    <row r="166" spans="7:7" x14ac:dyDescent="0.3">
      <c r="G166" s="255"/>
    </row>
    <row r="167" spans="7:7" x14ac:dyDescent="0.3">
      <c r="G167" s="255"/>
    </row>
    <row r="168" spans="7:7" x14ac:dyDescent="0.3">
      <c r="G168" s="255"/>
    </row>
    <row r="169" spans="7:7" x14ac:dyDescent="0.3">
      <c r="G169" s="255"/>
    </row>
    <row r="170" spans="7:7" x14ac:dyDescent="0.3">
      <c r="G170" s="255"/>
    </row>
    <row r="171" spans="7:7" x14ac:dyDescent="0.3">
      <c r="G171" s="255"/>
    </row>
    <row r="172" spans="7:7" x14ac:dyDescent="0.3">
      <c r="G172" s="255"/>
    </row>
    <row r="173" spans="7:7" x14ac:dyDescent="0.3">
      <c r="G173" s="255"/>
    </row>
    <row r="174" spans="7:7" x14ac:dyDescent="0.3">
      <c r="G174" s="255"/>
    </row>
    <row r="175" spans="7:7" x14ac:dyDescent="0.3">
      <c r="G175" s="255"/>
    </row>
    <row r="176" spans="7:7" x14ac:dyDescent="0.3">
      <c r="G176" s="255"/>
    </row>
    <row r="177" spans="7:7" x14ac:dyDescent="0.3">
      <c r="G177" s="255"/>
    </row>
    <row r="178" spans="7:7" x14ac:dyDescent="0.3">
      <c r="G178" s="255"/>
    </row>
    <row r="179" spans="7:7" x14ac:dyDescent="0.3">
      <c r="G179" s="255"/>
    </row>
    <row r="180" spans="7:7" x14ac:dyDescent="0.3">
      <c r="G180" s="255"/>
    </row>
    <row r="181" spans="7:7" x14ac:dyDescent="0.3">
      <c r="G181" s="255"/>
    </row>
    <row r="182" spans="7:7" x14ac:dyDescent="0.3">
      <c r="G182" s="255"/>
    </row>
    <row r="183" spans="7:7" x14ac:dyDescent="0.3">
      <c r="G183" s="255"/>
    </row>
    <row r="184" spans="7:7" x14ac:dyDescent="0.3">
      <c r="G184" s="255"/>
    </row>
    <row r="185" spans="7:7" x14ac:dyDescent="0.3">
      <c r="G185" s="255"/>
    </row>
    <row r="186" spans="7:7" x14ac:dyDescent="0.3">
      <c r="G186" s="255"/>
    </row>
    <row r="187" spans="7:7" x14ac:dyDescent="0.3">
      <c r="G187" s="255"/>
    </row>
    <row r="188" spans="7:7" x14ac:dyDescent="0.3">
      <c r="G188" s="255"/>
    </row>
    <row r="189" spans="7:7" x14ac:dyDescent="0.3">
      <c r="G189" s="255"/>
    </row>
    <row r="190" spans="7:7" x14ac:dyDescent="0.3">
      <c r="G190" s="255"/>
    </row>
    <row r="191" spans="7:7" x14ac:dyDescent="0.3">
      <c r="G191" s="255"/>
    </row>
    <row r="192" spans="7:7" x14ac:dyDescent="0.3">
      <c r="G192" s="255"/>
    </row>
    <row r="193" spans="7:7" x14ac:dyDescent="0.3">
      <c r="G193" s="255"/>
    </row>
    <row r="194" spans="7:7" x14ac:dyDescent="0.3">
      <c r="G194" s="255"/>
    </row>
    <row r="195" spans="7:7" x14ac:dyDescent="0.3">
      <c r="G195" s="255"/>
    </row>
  </sheetData>
  <pageMargins left="0.7" right="0.7" top="0.75" bottom="0.75" header="0.3" footer="0.3"/>
  <pageSetup paperSize="8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5"/>
  <sheetViews>
    <sheetView tabSelected="1" zoomScale="80" zoomScaleNormal="80" workbookViewId="0">
      <selection activeCell="A9" sqref="A9"/>
    </sheetView>
  </sheetViews>
  <sheetFormatPr baseColWidth="10" defaultRowHeight="13.8" x14ac:dyDescent="0.25"/>
  <cols>
    <col min="1" max="1" width="32.88671875" style="36" customWidth="1"/>
    <col min="2" max="2" width="10" style="36" customWidth="1"/>
    <col min="3" max="3" width="9.5546875" style="36" customWidth="1"/>
    <col min="4" max="6" width="10.88671875" style="36" customWidth="1"/>
    <col min="7" max="7" width="11.6640625" style="36" bestFit="1" customWidth="1"/>
    <col min="8" max="9" width="12.88671875" style="36" bestFit="1" customWidth="1"/>
    <col min="10" max="10" width="11.6640625" style="36" bestFit="1" customWidth="1"/>
    <col min="11" max="13" width="11.5546875" style="36"/>
    <col min="14" max="14" width="10.88671875" style="36" customWidth="1"/>
    <col min="15" max="32" width="11.5546875" style="36"/>
    <col min="33" max="33" width="12" style="38" bestFit="1" customWidth="1"/>
    <col min="34" max="238" width="11.5546875" style="36"/>
    <col min="239" max="239" width="3.88671875" style="36" customWidth="1"/>
    <col min="240" max="240" width="1.33203125" style="36" customWidth="1"/>
    <col min="241" max="241" width="3.44140625" style="36" customWidth="1"/>
    <col min="242" max="242" width="7.88671875" style="36" customWidth="1"/>
    <col min="243" max="243" width="12.5546875" style="36" customWidth="1"/>
    <col min="244" max="244" width="1.6640625" style="36" customWidth="1"/>
    <col min="245" max="245" width="20.88671875" style="36" customWidth="1"/>
    <col min="246" max="246" width="0.44140625" style="36" customWidth="1"/>
    <col min="247" max="247" width="0.5546875" style="36" customWidth="1"/>
    <col min="248" max="248" width="1.33203125" style="36" customWidth="1"/>
    <col min="249" max="249" width="23" style="36" customWidth="1"/>
    <col min="250" max="250" width="0.5546875" style="36" customWidth="1"/>
    <col min="251" max="251" width="1" style="36" customWidth="1"/>
    <col min="252" max="252" width="1.109375" style="36" customWidth="1"/>
    <col min="253" max="253" width="24.109375" style="36" customWidth="1"/>
    <col min="254" max="254" width="0.109375" style="36" customWidth="1"/>
    <col min="255" max="255" width="0.33203125" style="36" customWidth="1"/>
    <col min="256" max="256" width="1.33203125" style="36" customWidth="1"/>
    <col min="257" max="494" width="11.5546875" style="36"/>
    <col min="495" max="495" width="3.88671875" style="36" customWidth="1"/>
    <col min="496" max="496" width="1.33203125" style="36" customWidth="1"/>
    <col min="497" max="497" width="3.44140625" style="36" customWidth="1"/>
    <col min="498" max="498" width="7.88671875" style="36" customWidth="1"/>
    <col min="499" max="499" width="12.5546875" style="36" customWidth="1"/>
    <col min="500" max="500" width="1.6640625" style="36" customWidth="1"/>
    <col min="501" max="501" width="20.88671875" style="36" customWidth="1"/>
    <col min="502" max="502" width="0.44140625" style="36" customWidth="1"/>
    <col min="503" max="503" width="0.5546875" style="36" customWidth="1"/>
    <col min="504" max="504" width="1.33203125" style="36" customWidth="1"/>
    <col min="505" max="505" width="23" style="36" customWidth="1"/>
    <col min="506" max="506" width="0.5546875" style="36" customWidth="1"/>
    <col min="507" max="507" width="1" style="36" customWidth="1"/>
    <col min="508" max="508" width="1.109375" style="36" customWidth="1"/>
    <col min="509" max="509" width="24.109375" style="36" customWidth="1"/>
    <col min="510" max="510" width="0.109375" style="36" customWidth="1"/>
    <col min="511" max="511" width="0.33203125" style="36" customWidth="1"/>
    <col min="512" max="512" width="1.33203125" style="36" customWidth="1"/>
    <col min="513" max="750" width="11.5546875" style="36"/>
    <col min="751" max="751" width="3.88671875" style="36" customWidth="1"/>
    <col min="752" max="752" width="1.33203125" style="36" customWidth="1"/>
    <col min="753" max="753" width="3.44140625" style="36" customWidth="1"/>
    <col min="754" max="754" width="7.88671875" style="36" customWidth="1"/>
    <col min="755" max="755" width="12.5546875" style="36" customWidth="1"/>
    <col min="756" max="756" width="1.6640625" style="36" customWidth="1"/>
    <col min="757" max="757" width="20.88671875" style="36" customWidth="1"/>
    <col min="758" max="758" width="0.44140625" style="36" customWidth="1"/>
    <col min="759" max="759" width="0.5546875" style="36" customWidth="1"/>
    <col min="760" max="760" width="1.33203125" style="36" customWidth="1"/>
    <col min="761" max="761" width="23" style="36" customWidth="1"/>
    <col min="762" max="762" width="0.5546875" style="36" customWidth="1"/>
    <col min="763" max="763" width="1" style="36" customWidth="1"/>
    <col min="764" max="764" width="1.109375" style="36" customWidth="1"/>
    <col min="765" max="765" width="24.109375" style="36" customWidth="1"/>
    <col min="766" max="766" width="0.109375" style="36" customWidth="1"/>
    <col min="767" max="767" width="0.33203125" style="36" customWidth="1"/>
    <col min="768" max="768" width="1.33203125" style="36" customWidth="1"/>
    <col min="769" max="1006" width="11.5546875" style="36"/>
    <col min="1007" max="1007" width="3.88671875" style="36" customWidth="1"/>
    <col min="1008" max="1008" width="1.33203125" style="36" customWidth="1"/>
    <col min="1009" max="1009" width="3.44140625" style="36" customWidth="1"/>
    <col min="1010" max="1010" width="7.88671875" style="36" customWidth="1"/>
    <col min="1011" max="1011" width="12.5546875" style="36" customWidth="1"/>
    <col min="1012" max="1012" width="1.6640625" style="36" customWidth="1"/>
    <col min="1013" max="1013" width="20.88671875" style="36" customWidth="1"/>
    <col min="1014" max="1014" width="0.44140625" style="36" customWidth="1"/>
    <col min="1015" max="1015" width="0.5546875" style="36" customWidth="1"/>
    <col min="1016" max="1016" width="1.33203125" style="36" customWidth="1"/>
    <col min="1017" max="1017" width="23" style="36" customWidth="1"/>
    <col min="1018" max="1018" width="0.5546875" style="36" customWidth="1"/>
    <col min="1019" max="1019" width="1" style="36" customWidth="1"/>
    <col min="1020" max="1020" width="1.109375" style="36" customWidth="1"/>
    <col min="1021" max="1021" width="24.109375" style="36" customWidth="1"/>
    <col min="1022" max="1022" width="0.109375" style="36" customWidth="1"/>
    <col min="1023" max="1023" width="0.33203125" style="36" customWidth="1"/>
    <col min="1024" max="1024" width="1.33203125" style="36" customWidth="1"/>
    <col min="1025" max="1262" width="11.5546875" style="36"/>
    <col min="1263" max="1263" width="3.88671875" style="36" customWidth="1"/>
    <col min="1264" max="1264" width="1.33203125" style="36" customWidth="1"/>
    <col min="1265" max="1265" width="3.44140625" style="36" customWidth="1"/>
    <col min="1266" max="1266" width="7.88671875" style="36" customWidth="1"/>
    <col min="1267" max="1267" width="12.5546875" style="36" customWidth="1"/>
    <col min="1268" max="1268" width="1.6640625" style="36" customWidth="1"/>
    <col min="1269" max="1269" width="20.88671875" style="36" customWidth="1"/>
    <col min="1270" max="1270" width="0.44140625" style="36" customWidth="1"/>
    <col min="1271" max="1271" width="0.5546875" style="36" customWidth="1"/>
    <col min="1272" max="1272" width="1.33203125" style="36" customWidth="1"/>
    <col min="1273" max="1273" width="23" style="36" customWidth="1"/>
    <col min="1274" max="1274" width="0.5546875" style="36" customWidth="1"/>
    <col min="1275" max="1275" width="1" style="36" customWidth="1"/>
    <col min="1276" max="1276" width="1.109375" style="36" customWidth="1"/>
    <col min="1277" max="1277" width="24.109375" style="36" customWidth="1"/>
    <col min="1278" max="1278" width="0.109375" style="36" customWidth="1"/>
    <col min="1279" max="1279" width="0.33203125" style="36" customWidth="1"/>
    <col min="1280" max="1280" width="1.33203125" style="36" customWidth="1"/>
    <col min="1281" max="1518" width="11.5546875" style="36"/>
    <col min="1519" max="1519" width="3.88671875" style="36" customWidth="1"/>
    <col min="1520" max="1520" width="1.33203125" style="36" customWidth="1"/>
    <col min="1521" max="1521" width="3.44140625" style="36" customWidth="1"/>
    <col min="1522" max="1522" width="7.88671875" style="36" customWidth="1"/>
    <col min="1523" max="1523" width="12.5546875" style="36" customWidth="1"/>
    <col min="1524" max="1524" width="1.6640625" style="36" customWidth="1"/>
    <col min="1525" max="1525" width="20.88671875" style="36" customWidth="1"/>
    <col min="1526" max="1526" width="0.44140625" style="36" customWidth="1"/>
    <col min="1527" max="1527" width="0.5546875" style="36" customWidth="1"/>
    <col min="1528" max="1528" width="1.33203125" style="36" customWidth="1"/>
    <col min="1529" max="1529" width="23" style="36" customWidth="1"/>
    <col min="1530" max="1530" width="0.5546875" style="36" customWidth="1"/>
    <col min="1531" max="1531" width="1" style="36" customWidth="1"/>
    <col min="1532" max="1532" width="1.109375" style="36" customWidth="1"/>
    <col min="1533" max="1533" width="24.109375" style="36" customWidth="1"/>
    <col min="1534" max="1534" width="0.109375" style="36" customWidth="1"/>
    <col min="1535" max="1535" width="0.33203125" style="36" customWidth="1"/>
    <col min="1536" max="1536" width="1.33203125" style="36" customWidth="1"/>
    <col min="1537" max="1774" width="11.5546875" style="36"/>
    <col min="1775" max="1775" width="3.88671875" style="36" customWidth="1"/>
    <col min="1776" max="1776" width="1.33203125" style="36" customWidth="1"/>
    <col min="1777" max="1777" width="3.44140625" style="36" customWidth="1"/>
    <col min="1778" max="1778" width="7.88671875" style="36" customWidth="1"/>
    <col min="1779" max="1779" width="12.5546875" style="36" customWidth="1"/>
    <col min="1780" max="1780" width="1.6640625" style="36" customWidth="1"/>
    <col min="1781" max="1781" width="20.88671875" style="36" customWidth="1"/>
    <col min="1782" max="1782" width="0.44140625" style="36" customWidth="1"/>
    <col min="1783" max="1783" width="0.5546875" style="36" customWidth="1"/>
    <col min="1784" max="1784" width="1.33203125" style="36" customWidth="1"/>
    <col min="1785" max="1785" width="23" style="36" customWidth="1"/>
    <col min="1786" max="1786" width="0.5546875" style="36" customWidth="1"/>
    <col min="1787" max="1787" width="1" style="36" customWidth="1"/>
    <col min="1788" max="1788" width="1.109375" style="36" customWidth="1"/>
    <col min="1789" max="1789" width="24.109375" style="36" customWidth="1"/>
    <col min="1790" max="1790" width="0.109375" style="36" customWidth="1"/>
    <col min="1791" max="1791" width="0.33203125" style="36" customWidth="1"/>
    <col min="1792" max="1792" width="1.33203125" style="36" customWidth="1"/>
    <col min="1793" max="2030" width="11.5546875" style="36"/>
    <col min="2031" max="2031" width="3.88671875" style="36" customWidth="1"/>
    <col min="2032" max="2032" width="1.33203125" style="36" customWidth="1"/>
    <col min="2033" max="2033" width="3.44140625" style="36" customWidth="1"/>
    <col min="2034" max="2034" width="7.88671875" style="36" customWidth="1"/>
    <col min="2035" max="2035" width="12.5546875" style="36" customWidth="1"/>
    <col min="2036" max="2036" width="1.6640625" style="36" customWidth="1"/>
    <col min="2037" max="2037" width="20.88671875" style="36" customWidth="1"/>
    <col min="2038" max="2038" width="0.44140625" style="36" customWidth="1"/>
    <col min="2039" max="2039" width="0.5546875" style="36" customWidth="1"/>
    <col min="2040" max="2040" width="1.33203125" style="36" customWidth="1"/>
    <col min="2041" max="2041" width="23" style="36" customWidth="1"/>
    <col min="2042" max="2042" width="0.5546875" style="36" customWidth="1"/>
    <col min="2043" max="2043" width="1" style="36" customWidth="1"/>
    <col min="2044" max="2044" width="1.109375" style="36" customWidth="1"/>
    <col min="2045" max="2045" width="24.109375" style="36" customWidth="1"/>
    <col min="2046" max="2046" width="0.109375" style="36" customWidth="1"/>
    <col min="2047" max="2047" width="0.33203125" style="36" customWidth="1"/>
    <col min="2048" max="2048" width="1.33203125" style="36" customWidth="1"/>
    <col min="2049" max="2286" width="11.5546875" style="36"/>
    <col min="2287" max="2287" width="3.88671875" style="36" customWidth="1"/>
    <col min="2288" max="2288" width="1.33203125" style="36" customWidth="1"/>
    <col min="2289" max="2289" width="3.44140625" style="36" customWidth="1"/>
    <col min="2290" max="2290" width="7.88671875" style="36" customWidth="1"/>
    <col min="2291" max="2291" width="12.5546875" style="36" customWidth="1"/>
    <col min="2292" max="2292" width="1.6640625" style="36" customWidth="1"/>
    <col min="2293" max="2293" width="20.88671875" style="36" customWidth="1"/>
    <col min="2294" max="2294" width="0.44140625" style="36" customWidth="1"/>
    <col min="2295" max="2295" width="0.5546875" style="36" customWidth="1"/>
    <col min="2296" max="2296" width="1.33203125" style="36" customWidth="1"/>
    <col min="2297" max="2297" width="23" style="36" customWidth="1"/>
    <col min="2298" max="2298" width="0.5546875" style="36" customWidth="1"/>
    <col min="2299" max="2299" width="1" style="36" customWidth="1"/>
    <col min="2300" max="2300" width="1.109375" style="36" customWidth="1"/>
    <col min="2301" max="2301" width="24.109375" style="36" customWidth="1"/>
    <col min="2302" max="2302" width="0.109375" style="36" customWidth="1"/>
    <col min="2303" max="2303" width="0.33203125" style="36" customWidth="1"/>
    <col min="2304" max="2304" width="1.33203125" style="36" customWidth="1"/>
    <col min="2305" max="2542" width="11.5546875" style="36"/>
    <col min="2543" max="2543" width="3.88671875" style="36" customWidth="1"/>
    <col min="2544" max="2544" width="1.33203125" style="36" customWidth="1"/>
    <col min="2545" max="2545" width="3.44140625" style="36" customWidth="1"/>
    <col min="2546" max="2546" width="7.88671875" style="36" customWidth="1"/>
    <col min="2547" max="2547" width="12.5546875" style="36" customWidth="1"/>
    <col min="2548" max="2548" width="1.6640625" style="36" customWidth="1"/>
    <col min="2549" max="2549" width="20.88671875" style="36" customWidth="1"/>
    <col min="2550" max="2550" width="0.44140625" style="36" customWidth="1"/>
    <col min="2551" max="2551" width="0.5546875" style="36" customWidth="1"/>
    <col min="2552" max="2552" width="1.33203125" style="36" customWidth="1"/>
    <col min="2553" max="2553" width="23" style="36" customWidth="1"/>
    <col min="2554" max="2554" width="0.5546875" style="36" customWidth="1"/>
    <col min="2555" max="2555" width="1" style="36" customWidth="1"/>
    <col min="2556" max="2556" width="1.109375" style="36" customWidth="1"/>
    <col min="2557" max="2557" width="24.109375" style="36" customWidth="1"/>
    <col min="2558" max="2558" width="0.109375" style="36" customWidth="1"/>
    <col min="2559" max="2559" width="0.33203125" style="36" customWidth="1"/>
    <col min="2560" max="2560" width="1.33203125" style="36" customWidth="1"/>
    <col min="2561" max="2798" width="11.5546875" style="36"/>
    <col min="2799" max="2799" width="3.88671875" style="36" customWidth="1"/>
    <col min="2800" max="2800" width="1.33203125" style="36" customWidth="1"/>
    <col min="2801" max="2801" width="3.44140625" style="36" customWidth="1"/>
    <col min="2802" max="2802" width="7.88671875" style="36" customWidth="1"/>
    <col min="2803" max="2803" width="12.5546875" style="36" customWidth="1"/>
    <col min="2804" max="2804" width="1.6640625" style="36" customWidth="1"/>
    <col min="2805" max="2805" width="20.88671875" style="36" customWidth="1"/>
    <col min="2806" max="2806" width="0.44140625" style="36" customWidth="1"/>
    <col min="2807" max="2807" width="0.5546875" style="36" customWidth="1"/>
    <col min="2808" max="2808" width="1.33203125" style="36" customWidth="1"/>
    <col min="2809" max="2809" width="23" style="36" customWidth="1"/>
    <col min="2810" max="2810" width="0.5546875" style="36" customWidth="1"/>
    <col min="2811" max="2811" width="1" style="36" customWidth="1"/>
    <col min="2812" max="2812" width="1.109375" style="36" customWidth="1"/>
    <col min="2813" max="2813" width="24.109375" style="36" customWidth="1"/>
    <col min="2814" max="2814" width="0.109375" style="36" customWidth="1"/>
    <col min="2815" max="2815" width="0.33203125" style="36" customWidth="1"/>
    <col min="2816" max="2816" width="1.33203125" style="36" customWidth="1"/>
    <col min="2817" max="3054" width="11.5546875" style="36"/>
    <col min="3055" max="3055" width="3.88671875" style="36" customWidth="1"/>
    <col min="3056" max="3056" width="1.33203125" style="36" customWidth="1"/>
    <col min="3057" max="3057" width="3.44140625" style="36" customWidth="1"/>
    <col min="3058" max="3058" width="7.88671875" style="36" customWidth="1"/>
    <col min="3059" max="3059" width="12.5546875" style="36" customWidth="1"/>
    <col min="3060" max="3060" width="1.6640625" style="36" customWidth="1"/>
    <col min="3061" max="3061" width="20.88671875" style="36" customWidth="1"/>
    <col min="3062" max="3062" width="0.44140625" style="36" customWidth="1"/>
    <col min="3063" max="3063" width="0.5546875" style="36" customWidth="1"/>
    <col min="3064" max="3064" width="1.33203125" style="36" customWidth="1"/>
    <col min="3065" max="3065" width="23" style="36" customWidth="1"/>
    <col min="3066" max="3066" width="0.5546875" style="36" customWidth="1"/>
    <col min="3067" max="3067" width="1" style="36" customWidth="1"/>
    <col min="3068" max="3068" width="1.109375" style="36" customWidth="1"/>
    <col min="3069" max="3069" width="24.109375" style="36" customWidth="1"/>
    <col min="3070" max="3070" width="0.109375" style="36" customWidth="1"/>
    <col min="3071" max="3071" width="0.33203125" style="36" customWidth="1"/>
    <col min="3072" max="3072" width="1.33203125" style="36" customWidth="1"/>
    <col min="3073" max="3310" width="11.5546875" style="36"/>
    <col min="3311" max="3311" width="3.88671875" style="36" customWidth="1"/>
    <col min="3312" max="3312" width="1.33203125" style="36" customWidth="1"/>
    <col min="3313" max="3313" width="3.44140625" style="36" customWidth="1"/>
    <col min="3314" max="3314" width="7.88671875" style="36" customWidth="1"/>
    <col min="3315" max="3315" width="12.5546875" style="36" customWidth="1"/>
    <col min="3316" max="3316" width="1.6640625" style="36" customWidth="1"/>
    <col min="3317" max="3317" width="20.88671875" style="36" customWidth="1"/>
    <col min="3318" max="3318" width="0.44140625" style="36" customWidth="1"/>
    <col min="3319" max="3319" width="0.5546875" style="36" customWidth="1"/>
    <col min="3320" max="3320" width="1.33203125" style="36" customWidth="1"/>
    <col min="3321" max="3321" width="23" style="36" customWidth="1"/>
    <col min="3322" max="3322" width="0.5546875" style="36" customWidth="1"/>
    <col min="3323" max="3323" width="1" style="36" customWidth="1"/>
    <col min="3324" max="3324" width="1.109375" style="36" customWidth="1"/>
    <col min="3325" max="3325" width="24.109375" style="36" customWidth="1"/>
    <col min="3326" max="3326" width="0.109375" style="36" customWidth="1"/>
    <col min="3327" max="3327" width="0.33203125" style="36" customWidth="1"/>
    <col min="3328" max="3328" width="1.33203125" style="36" customWidth="1"/>
    <col min="3329" max="3566" width="11.5546875" style="36"/>
    <col min="3567" max="3567" width="3.88671875" style="36" customWidth="1"/>
    <col min="3568" max="3568" width="1.33203125" style="36" customWidth="1"/>
    <col min="3569" max="3569" width="3.44140625" style="36" customWidth="1"/>
    <col min="3570" max="3570" width="7.88671875" style="36" customWidth="1"/>
    <col min="3571" max="3571" width="12.5546875" style="36" customWidth="1"/>
    <col min="3572" max="3572" width="1.6640625" style="36" customWidth="1"/>
    <col min="3573" max="3573" width="20.88671875" style="36" customWidth="1"/>
    <col min="3574" max="3574" width="0.44140625" style="36" customWidth="1"/>
    <col min="3575" max="3575" width="0.5546875" style="36" customWidth="1"/>
    <col min="3576" max="3576" width="1.33203125" style="36" customWidth="1"/>
    <col min="3577" max="3577" width="23" style="36" customWidth="1"/>
    <col min="3578" max="3578" width="0.5546875" style="36" customWidth="1"/>
    <col min="3579" max="3579" width="1" style="36" customWidth="1"/>
    <col min="3580" max="3580" width="1.109375" style="36" customWidth="1"/>
    <col min="3581" max="3581" width="24.109375" style="36" customWidth="1"/>
    <col min="3582" max="3582" width="0.109375" style="36" customWidth="1"/>
    <col min="3583" max="3583" width="0.33203125" style="36" customWidth="1"/>
    <col min="3584" max="3584" width="1.33203125" style="36" customWidth="1"/>
    <col min="3585" max="3822" width="11.5546875" style="36"/>
    <col min="3823" max="3823" width="3.88671875" style="36" customWidth="1"/>
    <col min="3824" max="3824" width="1.33203125" style="36" customWidth="1"/>
    <col min="3825" max="3825" width="3.44140625" style="36" customWidth="1"/>
    <col min="3826" max="3826" width="7.88671875" style="36" customWidth="1"/>
    <col min="3827" max="3827" width="12.5546875" style="36" customWidth="1"/>
    <col min="3828" max="3828" width="1.6640625" style="36" customWidth="1"/>
    <col min="3829" max="3829" width="20.88671875" style="36" customWidth="1"/>
    <col min="3830" max="3830" width="0.44140625" style="36" customWidth="1"/>
    <col min="3831" max="3831" width="0.5546875" style="36" customWidth="1"/>
    <col min="3832" max="3832" width="1.33203125" style="36" customWidth="1"/>
    <col min="3833" max="3833" width="23" style="36" customWidth="1"/>
    <col min="3834" max="3834" width="0.5546875" style="36" customWidth="1"/>
    <col min="3835" max="3835" width="1" style="36" customWidth="1"/>
    <col min="3836" max="3836" width="1.109375" style="36" customWidth="1"/>
    <col min="3837" max="3837" width="24.109375" style="36" customWidth="1"/>
    <col min="3838" max="3838" width="0.109375" style="36" customWidth="1"/>
    <col min="3839" max="3839" width="0.33203125" style="36" customWidth="1"/>
    <col min="3840" max="3840" width="1.33203125" style="36" customWidth="1"/>
    <col min="3841" max="4078" width="11.5546875" style="36"/>
    <col min="4079" max="4079" width="3.88671875" style="36" customWidth="1"/>
    <col min="4080" max="4080" width="1.33203125" style="36" customWidth="1"/>
    <col min="4081" max="4081" width="3.44140625" style="36" customWidth="1"/>
    <col min="4082" max="4082" width="7.88671875" style="36" customWidth="1"/>
    <col min="4083" max="4083" width="12.5546875" style="36" customWidth="1"/>
    <col min="4084" max="4084" width="1.6640625" style="36" customWidth="1"/>
    <col min="4085" max="4085" width="20.88671875" style="36" customWidth="1"/>
    <col min="4086" max="4086" width="0.44140625" style="36" customWidth="1"/>
    <col min="4087" max="4087" width="0.5546875" style="36" customWidth="1"/>
    <col min="4088" max="4088" width="1.33203125" style="36" customWidth="1"/>
    <col min="4089" max="4089" width="23" style="36" customWidth="1"/>
    <col min="4090" max="4090" width="0.5546875" style="36" customWidth="1"/>
    <col min="4091" max="4091" width="1" style="36" customWidth="1"/>
    <col min="4092" max="4092" width="1.109375" style="36" customWidth="1"/>
    <col min="4093" max="4093" width="24.109375" style="36" customWidth="1"/>
    <col min="4094" max="4094" width="0.109375" style="36" customWidth="1"/>
    <col min="4095" max="4095" width="0.33203125" style="36" customWidth="1"/>
    <col min="4096" max="4096" width="1.33203125" style="36" customWidth="1"/>
    <col min="4097" max="4334" width="11.5546875" style="36"/>
    <col min="4335" max="4335" width="3.88671875" style="36" customWidth="1"/>
    <col min="4336" max="4336" width="1.33203125" style="36" customWidth="1"/>
    <col min="4337" max="4337" width="3.44140625" style="36" customWidth="1"/>
    <col min="4338" max="4338" width="7.88671875" style="36" customWidth="1"/>
    <col min="4339" max="4339" width="12.5546875" style="36" customWidth="1"/>
    <col min="4340" max="4340" width="1.6640625" style="36" customWidth="1"/>
    <col min="4341" max="4341" width="20.88671875" style="36" customWidth="1"/>
    <col min="4342" max="4342" width="0.44140625" style="36" customWidth="1"/>
    <col min="4343" max="4343" width="0.5546875" style="36" customWidth="1"/>
    <col min="4344" max="4344" width="1.33203125" style="36" customWidth="1"/>
    <col min="4345" max="4345" width="23" style="36" customWidth="1"/>
    <col min="4346" max="4346" width="0.5546875" style="36" customWidth="1"/>
    <col min="4347" max="4347" width="1" style="36" customWidth="1"/>
    <col min="4348" max="4348" width="1.109375" style="36" customWidth="1"/>
    <col min="4349" max="4349" width="24.109375" style="36" customWidth="1"/>
    <col min="4350" max="4350" width="0.109375" style="36" customWidth="1"/>
    <col min="4351" max="4351" width="0.33203125" style="36" customWidth="1"/>
    <col min="4352" max="4352" width="1.33203125" style="36" customWidth="1"/>
    <col min="4353" max="4590" width="11.5546875" style="36"/>
    <col min="4591" max="4591" width="3.88671875" style="36" customWidth="1"/>
    <col min="4592" max="4592" width="1.33203125" style="36" customWidth="1"/>
    <col min="4593" max="4593" width="3.44140625" style="36" customWidth="1"/>
    <col min="4594" max="4594" width="7.88671875" style="36" customWidth="1"/>
    <col min="4595" max="4595" width="12.5546875" style="36" customWidth="1"/>
    <col min="4596" max="4596" width="1.6640625" style="36" customWidth="1"/>
    <col min="4597" max="4597" width="20.88671875" style="36" customWidth="1"/>
    <col min="4598" max="4598" width="0.44140625" style="36" customWidth="1"/>
    <col min="4599" max="4599" width="0.5546875" style="36" customWidth="1"/>
    <col min="4600" max="4600" width="1.33203125" style="36" customWidth="1"/>
    <col min="4601" max="4601" width="23" style="36" customWidth="1"/>
    <col min="4602" max="4602" width="0.5546875" style="36" customWidth="1"/>
    <col min="4603" max="4603" width="1" style="36" customWidth="1"/>
    <col min="4604" max="4604" width="1.109375" style="36" customWidth="1"/>
    <col min="4605" max="4605" width="24.109375" style="36" customWidth="1"/>
    <col min="4606" max="4606" width="0.109375" style="36" customWidth="1"/>
    <col min="4607" max="4607" width="0.33203125" style="36" customWidth="1"/>
    <col min="4608" max="4608" width="1.33203125" style="36" customWidth="1"/>
    <col min="4609" max="4846" width="11.5546875" style="36"/>
    <col min="4847" max="4847" width="3.88671875" style="36" customWidth="1"/>
    <col min="4848" max="4848" width="1.33203125" style="36" customWidth="1"/>
    <col min="4849" max="4849" width="3.44140625" style="36" customWidth="1"/>
    <col min="4850" max="4850" width="7.88671875" style="36" customWidth="1"/>
    <col min="4851" max="4851" width="12.5546875" style="36" customWidth="1"/>
    <col min="4852" max="4852" width="1.6640625" style="36" customWidth="1"/>
    <col min="4853" max="4853" width="20.88671875" style="36" customWidth="1"/>
    <col min="4854" max="4854" width="0.44140625" style="36" customWidth="1"/>
    <col min="4855" max="4855" width="0.5546875" style="36" customWidth="1"/>
    <col min="4856" max="4856" width="1.33203125" style="36" customWidth="1"/>
    <col min="4857" max="4857" width="23" style="36" customWidth="1"/>
    <col min="4858" max="4858" width="0.5546875" style="36" customWidth="1"/>
    <col min="4859" max="4859" width="1" style="36" customWidth="1"/>
    <col min="4860" max="4860" width="1.109375" style="36" customWidth="1"/>
    <col min="4861" max="4861" width="24.109375" style="36" customWidth="1"/>
    <col min="4862" max="4862" width="0.109375" style="36" customWidth="1"/>
    <col min="4863" max="4863" width="0.33203125" style="36" customWidth="1"/>
    <col min="4864" max="4864" width="1.33203125" style="36" customWidth="1"/>
    <col min="4865" max="5102" width="11.5546875" style="36"/>
    <col min="5103" max="5103" width="3.88671875" style="36" customWidth="1"/>
    <col min="5104" max="5104" width="1.33203125" style="36" customWidth="1"/>
    <col min="5105" max="5105" width="3.44140625" style="36" customWidth="1"/>
    <col min="5106" max="5106" width="7.88671875" style="36" customWidth="1"/>
    <col min="5107" max="5107" width="12.5546875" style="36" customWidth="1"/>
    <col min="5108" max="5108" width="1.6640625" style="36" customWidth="1"/>
    <col min="5109" max="5109" width="20.88671875" style="36" customWidth="1"/>
    <col min="5110" max="5110" width="0.44140625" style="36" customWidth="1"/>
    <col min="5111" max="5111" width="0.5546875" style="36" customWidth="1"/>
    <col min="5112" max="5112" width="1.33203125" style="36" customWidth="1"/>
    <col min="5113" max="5113" width="23" style="36" customWidth="1"/>
    <col min="5114" max="5114" width="0.5546875" style="36" customWidth="1"/>
    <col min="5115" max="5115" width="1" style="36" customWidth="1"/>
    <col min="5116" max="5116" width="1.109375" style="36" customWidth="1"/>
    <col min="5117" max="5117" width="24.109375" style="36" customWidth="1"/>
    <col min="5118" max="5118" width="0.109375" style="36" customWidth="1"/>
    <col min="5119" max="5119" width="0.33203125" style="36" customWidth="1"/>
    <col min="5120" max="5120" width="1.33203125" style="36" customWidth="1"/>
    <col min="5121" max="5358" width="11.5546875" style="36"/>
    <col min="5359" max="5359" width="3.88671875" style="36" customWidth="1"/>
    <col min="5360" max="5360" width="1.33203125" style="36" customWidth="1"/>
    <col min="5361" max="5361" width="3.44140625" style="36" customWidth="1"/>
    <col min="5362" max="5362" width="7.88671875" style="36" customWidth="1"/>
    <col min="5363" max="5363" width="12.5546875" style="36" customWidth="1"/>
    <col min="5364" max="5364" width="1.6640625" style="36" customWidth="1"/>
    <col min="5365" max="5365" width="20.88671875" style="36" customWidth="1"/>
    <col min="5366" max="5366" width="0.44140625" style="36" customWidth="1"/>
    <col min="5367" max="5367" width="0.5546875" style="36" customWidth="1"/>
    <col min="5368" max="5368" width="1.33203125" style="36" customWidth="1"/>
    <col min="5369" max="5369" width="23" style="36" customWidth="1"/>
    <col min="5370" max="5370" width="0.5546875" style="36" customWidth="1"/>
    <col min="5371" max="5371" width="1" style="36" customWidth="1"/>
    <col min="5372" max="5372" width="1.109375" style="36" customWidth="1"/>
    <col min="5373" max="5373" width="24.109375" style="36" customWidth="1"/>
    <col min="5374" max="5374" width="0.109375" style="36" customWidth="1"/>
    <col min="5375" max="5375" width="0.33203125" style="36" customWidth="1"/>
    <col min="5376" max="5376" width="1.33203125" style="36" customWidth="1"/>
    <col min="5377" max="5614" width="11.5546875" style="36"/>
    <col min="5615" max="5615" width="3.88671875" style="36" customWidth="1"/>
    <col min="5616" max="5616" width="1.33203125" style="36" customWidth="1"/>
    <col min="5617" max="5617" width="3.44140625" style="36" customWidth="1"/>
    <col min="5618" max="5618" width="7.88671875" style="36" customWidth="1"/>
    <col min="5619" max="5619" width="12.5546875" style="36" customWidth="1"/>
    <col min="5620" max="5620" width="1.6640625" style="36" customWidth="1"/>
    <col min="5621" max="5621" width="20.88671875" style="36" customWidth="1"/>
    <col min="5622" max="5622" width="0.44140625" style="36" customWidth="1"/>
    <col min="5623" max="5623" width="0.5546875" style="36" customWidth="1"/>
    <col min="5624" max="5624" width="1.33203125" style="36" customWidth="1"/>
    <col min="5625" max="5625" width="23" style="36" customWidth="1"/>
    <col min="5626" max="5626" width="0.5546875" style="36" customWidth="1"/>
    <col min="5627" max="5627" width="1" style="36" customWidth="1"/>
    <col min="5628" max="5628" width="1.109375" style="36" customWidth="1"/>
    <col min="5629" max="5629" width="24.109375" style="36" customWidth="1"/>
    <col min="5630" max="5630" width="0.109375" style="36" customWidth="1"/>
    <col min="5631" max="5631" width="0.33203125" style="36" customWidth="1"/>
    <col min="5632" max="5632" width="1.33203125" style="36" customWidth="1"/>
    <col min="5633" max="5870" width="11.5546875" style="36"/>
    <col min="5871" max="5871" width="3.88671875" style="36" customWidth="1"/>
    <col min="5872" max="5872" width="1.33203125" style="36" customWidth="1"/>
    <col min="5873" max="5873" width="3.44140625" style="36" customWidth="1"/>
    <col min="5874" max="5874" width="7.88671875" style="36" customWidth="1"/>
    <col min="5875" max="5875" width="12.5546875" style="36" customWidth="1"/>
    <col min="5876" max="5876" width="1.6640625" style="36" customWidth="1"/>
    <col min="5877" max="5877" width="20.88671875" style="36" customWidth="1"/>
    <col min="5878" max="5878" width="0.44140625" style="36" customWidth="1"/>
    <col min="5879" max="5879" width="0.5546875" style="36" customWidth="1"/>
    <col min="5880" max="5880" width="1.33203125" style="36" customWidth="1"/>
    <col min="5881" max="5881" width="23" style="36" customWidth="1"/>
    <col min="5882" max="5882" width="0.5546875" style="36" customWidth="1"/>
    <col min="5883" max="5883" width="1" style="36" customWidth="1"/>
    <col min="5884" max="5884" width="1.109375" style="36" customWidth="1"/>
    <col min="5885" max="5885" width="24.109375" style="36" customWidth="1"/>
    <col min="5886" max="5886" width="0.109375" style="36" customWidth="1"/>
    <col min="5887" max="5887" width="0.33203125" style="36" customWidth="1"/>
    <col min="5888" max="5888" width="1.33203125" style="36" customWidth="1"/>
    <col min="5889" max="6126" width="11.5546875" style="36"/>
    <col min="6127" max="6127" width="3.88671875" style="36" customWidth="1"/>
    <col min="6128" max="6128" width="1.33203125" style="36" customWidth="1"/>
    <col min="6129" max="6129" width="3.44140625" style="36" customWidth="1"/>
    <col min="6130" max="6130" width="7.88671875" style="36" customWidth="1"/>
    <col min="6131" max="6131" width="12.5546875" style="36" customWidth="1"/>
    <col min="6132" max="6132" width="1.6640625" style="36" customWidth="1"/>
    <col min="6133" max="6133" width="20.88671875" style="36" customWidth="1"/>
    <col min="6134" max="6134" width="0.44140625" style="36" customWidth="1"/>
    <col min="6135" max="6135" width="0.5546875" style="36" customWidth="1"/>
    <col min="6136" max="6136" width="1.33203125" style="36" customWidth="1"/>
    <col min="6137" max="6137" width="23" style="36" customWidth="1"/>
    <col min="6138" max="6138" width="0.5546875" style="36" customWidth="1"/>
    <col min="6139" max="6139" width="1" style="36" customWidth="1"/>
    <col min="6140" max="6140" width="1.109375" style="36" customWidth="1"/>
    <col min="6141" max="6141" width="24.109375" style="36" customWidth="1"/>
    <col min="6142" max="6142" width="0.109375" style="36" customWidth="1"/>
    <col min="6143" max="6143" width="0.33203125" style="36" customWidth="1"/>
    <col min="6144" max="6144" width="1.33203125" style="36" customWidth="1"/>
    <col min="6145" max="6382" width="11.5546875" style="36"/>
    <col min="6383" max="6383" width="3.88671875" style="36" customWidth="1"/>
    <col min="6384" max="6384" width="1.33203125" style="36" customWidth="1"/>
    <col min="6385" max="6385" width="3.44140625" style="36" customWidth="1"/>
    <col min="6386" max="6386" width="7.88671875" style="36" customWidth="1"/>
    <col min="6387" max="6387" width="12.5546875" style="36" customWidth="1"/>
    <col min="6388" max="6388" width="1.6640625" style="36" customWidth="1"/>
    <col min="6389" max="6389" width="20.88671875" style="36" customWidth="1"/>
    <col min="6390" max="6390" width="0.44140625" style="36" customWidth="1"/>
    <col min="6391" max="6391" width="0.5546875" style="36" customWidth="1"/>
    <col min="6392" max="6392" width="1.33203125" style="36" customWidth="1"/>
    <col min="6393" max="6393" width="23" style="36" customWidth="1"/>
    <col min="6394" max="6394" width="0.5546875" style="36" customWidth="1"/>
    <col min="6395" max="6395" width="1" style="36" customWidth="1"/>
    <col min="6396" max="6396" width="1.109375" style="36" customWidth="1"/>
    <col min="6397" max="6397" width="24.109375" style="36" customWidth="1"/>
    <col min="6398" max="6398" width="0.109375" style="36" customWidth="1"/>
    <col min="6399" max="6399" width="0.33203125" style="36" customWidth="1"/>
    <col min="6400" max="6400" width="1.33203125" style="36" customWidth="1"/>
    <col min="6401" max="6638" width="11.5546875" style="36"/>
    <col min="6639" max="6639" width="3.88671875" style="36" customWidth="1"/>
    <col min="6640" max="6640" width="1.33203125" style="36" customWidth="1"/>
    <col min="6641" max="6641" width="3.44140625" style="36" customWidth="1"/>
    <col min="6642" max="6642" width="7.88671875" style="36" customWidth="1"/>
    <col min="6643" max="6643" width="12.5546875" style="36" customWidth="1"/>
    <col min="6644" max="6644" width="1.6640625" style="36" customWidth="1"/>
    <col min="6645" max="6645" width="20.88671875" style="36" customWidth="1"/>
    <col min="6646" max="6646" width="0.44140625" style="36" customWidth="1"/>
    <col min="6647" max="6647" width="0.5546875" style="36" customWidth="1"/>
    <col min="6648" max="6648" width="1.33203125" style="36" customWidth="1"/>
    <col min="6649" max="6649" width="23" style="36" customWidth="1"/>
    <col min="6650" max="6650" width="0.5546875" style="36" customWidth="1"/>
    <col min="6651" max="6651" width="1" style="36" customWidth="1"/>
    <col min="6652" max="6652" width="1.109375" style="36" customWidth="1"/>
    <col min="6653" max="6653" width="24.109375" style="36" customWidth="1"/>
    <col min="6654" max="6654" width="0.109375" style="36" customWidth="1"/>
    <col min="6655" max="6655" width="0.33203125" style="36" customWidth="1"/>
    <col min="6656" max="6656" width="1.33203125" style="36" customWidth="1"/>
    <col min="6657" max="6894" width="11.5546875" style="36"/>
    <col min="6895" max="6895" width="3.88671875" style="36" customWidth="1"/>
    <col min="6896" max="6896" width="1.33203125" style="36" customWidth="1"/>
    <col min="6897" max="6897" width="3.44140625" style="36" customWidth="1"/>
    <col min="6898" max="6898" width="7.88671875" style="36" customWidth="1"/>
    <col min="6899" max="6899" width="12.5546875" style="36" customWidth="1"/>
    <col min="6900" max="6900" width="1.6640625" style="36" customWidth="1"/>
    <col min="6901" max="6901" width="20.88671875" style="36" customWidth="1"/>
    <col min="6902" max="6902" width="0.44140625" style="36" customWidth="1"/>
    <col min="6903" max="6903" width="0.5546875" style="36" customWidth="1"/>
    <col min="6904" max="6904" width="1.33203125" style="36" customWidth="1"/>
    <col min="6905" max="6905" width="23" style="36" customWidth="1"/>
    <col min="6906" max="6906" width="0.5546875" style="36" customWidth="1"/>
    <col min="6907" max="6907" width="1" style="36" customWidth="1"/>
    <col min="6908" max="6908" width="1.109375" style="36" customWidth="1"/>
    <col min="6909" max="6909" width="24.109375" style="36" customWidth="1"/>
    <col min="6910" max="6910" width="0.109375" style="36" customWidth="1"/>
    <col min="6911" max="6911" width="0.33203125" style="36" customWidth="1"/>
    <col min="6912" max="6912" width="1.33203125" style="36" customWidth="1"/>
    <col min="6913" max="7150" width="11.5546875" style="36"/>
    <col min="7151" max="7151" width="3.88671875" style="36" customWidth="1"/>
    <col min="7152" max="7152" width="1.33203125" style="36" customWidth="1"/>
    <col min="7153" max="7153" width="3.44140625" style="36" customWidth="1"/>
    <col min="7154" max="7154" width="7.88671875" style="36" customWidth="1"/>
    <col min="7155" max="7155" width="12.5546875" style="36" customWidth="1"/>
    <col min="7156" max="7156" width="1.6640625" style="36" customWidth="1"/>
    <col min="7157" max="7157" width="20.88671875" style="36" customWidth="1"/>
    <col min="7158" max="7158" width="0.44140625" style="36" customWidth="1"/>
    <col min="7159" max="7159" width="0.5546875" style="36" customWidth="1"/>
    <col min="7160" max="7160" width="1.33203125" style="36" customWidth="1"/>
    <col min="7161" max="7161" width="23" style="36" customWidth="1"/>
    <col min="7162" max="7162" width="0.5546875" style="36" customWidth="1"/>
    <col min="7163" max="7163" width="1" style="36" customWidth="1"/>
    <col min="7164" max="7164" width="1.109375" style="36" customWidth="1"/>
    <col min="7165" max="7165" width="24.109375" style="36" customWidth="1"/>
    <col min="7166" max="7166" width="0.109375" style="36" customWidth="1"/>
    <col min="7167" max="7167" width="0.33203125" style="36" customWidth="1"/>
    <col min="7168" max="7168" width="1.33203125" style="36" customWidth="1"/>
    <col min="7169" max="7406" width="11.5546875" style="36"/>
    <col min="7407" max="7407" width="3.88671875" style="36" customWidth="1"/>
    <col min="7408" max="7408" width="1.33203125" style="36" customWidth="1"/>
    <col min="7409" max="7409" width="3.44140625" style="36" customWidth="1"/>
    <col min="7410" max="7410" width="7.88671875" style="36" customWidth="1"/>
    <col min="7411" max="7411" width="12.5546875" style="36" customWidth="1"/>
    <col min="7412" max="7412" width="1.6640625" style="36" customWidth="1"/>
    <col min="7413" max="7413" width="20.88671875" style="36" customWidth="1"/>
    <col min="7414" max="7414" width="0.44140625" style="36" customWidth="1"/>
    <col min="7415" max="7415" width="0.5546875" style="36" customWidth="1"/>
    <col min="7416" max="7416" width="1.33203125" style="36" customWidth="1"/>
    <col min="7417" max="7417" width="23" style="36" customWidth="1"/>
    <col min="7418" max="7418" width="0.5546875" style="36" customWidth="1"/>
    <col min="7419" max="7419" width="1" style="36" customWidth="1"/>
    <col min="7420" max="7420" width="1.109375" style="36" customWidth="1"/>
    <col min="7421" max="7421" width="24.109375" style="36" customWidth="1"/>
    <col min="7422" max="7422" width="0.109375" style="36" customWidth="1"/>
    <col min="7423" max="7423" width="0.33203125" style="36" customWidth="1"/>
    <col min="7424" max="7424" width="1.33203125" style="36" customWidth="1"/>
    <col min="7425" max="7662" width="11.5546875" style="36"/>
    <col min="7663" max="7663" width="3.88671875" style="36" customWidth="1"/>
    <col min="7664" max="7664" width="1.33203125" style="36" customWidth="1"/>
    <col min="7665" max="7665" width="3.44140625" style="36" customWidth="1"/>
    <col min="7666" max="7666" width="7.88671875" style="36" customWidth="1"/>
    <col min="7667" max="7667" width="12.5546875" style="36" customWidth="1"/>
    <col min="7668" max="7668" width="1.6640625" style="36" customWidth="1"/>
    <col min="7669" max="7669" width="20.88671875" style="36" customWidth="1"/>
    <col min="7670" max="7670" width="0.44140625" style="36" customWidth="1"/>
    <col min="7671" max="7671" width="0.5546875" style="36" customWidth="1"/>
    <col min="7672" max="7672" width="1.33203125" style="36" customWidth="1"/>
    <col min="7673" max="7673" width="23" style="36" customWidth="1"/>
    <col min="7674" max="7674" width="0.5546875" style="36" customWidth="1"/>
    <col min="7675" max="7675" width="1" style="36" customWidth="1"/>
    <col min="7676" max="7676" width="1.109375" style="36" customWidth="1"/>
    <col min="7677" max="7677" width="24.109375" style="36" customWidth="1"/>
    <col min="7678" max="7678" width="0.109375" style="36" customWidth="1"/>
    <col min="7679" max="7679" width="0.33203125" style="36" customWidth="1"/>
    <col min="7680" max="7680" width="1.33203125" style="36" customWidth="1"/>
    <col min="7681" max="7918" width="11.5546875" style="36"/>
    <col min="7919" max="7919" width="3.88671875" style="36" customWidth="1"/>
    <col min="7920" max="7920" width="1.33203125" style="36" customWidth="1"/>
    <col min="7921" max="7921" width="3.44140625" style="36" customWidth="1"/>
    <col min="7922" max="7922" width="7.88671875" style="36" customWidth="1"/>
    <col min="7923" max="7923" width="12.5546875" style="36" customWidth="1"/>
    <col min="7924" max="7924" width="1.6640625" style="36" customWidth="1"/>
    <col min="7925" max="7925" width="20.88671875" style="36" customWidth="1"/>
    <col min="7926" max="7926" width="0.44140625" style="36" customWidth="1"/>
    <col min="7927" max="7927" width="0.5546875" style="36" customWidth="1"/>
    <col min="7928" max="7928" width="1.33203125" style="36" customWidth="1"/>
    <col min="7929" max="7929" width="23" style="36" customWidth="1"/>
    <col min="7930" max="7930" width="0.5546875" style="36" customWidth="1"/>
    <col min="7931" max="7931" width="1" style="36" customWidth="1"/>
    <col min="7932" max="7932" width="1.109375" style="36" customWidth="1"/>
    <col min="7933" max="7933" width="24.109375" style="36" customWidth="1"/>
    <col min="7934" max="7934" width="0.109375" style="36" customWidth="1"/>
    <col min="7935" max="7935" width="0.33203125" style="36" customWidth="1"/>
    <col min="7936" max="7936" width="1.33203125" style="36" customWidth="1"/>
    <col min="7937" max="8174" width="11.5546875" style="36"/>
    <col min="8175" max="8175" width="3.88671875" style="36" customWidth="1"/>
    <col min="8176" max="8176" width="1.33203125" style="36" customWidth="1"/>
    <col min="8177" max="8177" width="3.44140625" style="36" customWidth="1"/>
    <col min="8178" max="8178" width="7.88671875" style="36" customWidth="1"/>
    <col min="8179" max="8179" width="12.5546875" style="36" customWidth="1"/>
    <col min="8180" max="8180" width="1.6640625" style="36" customWidth="1"/>
    <col min="8181" max="8181" width="20.88671875" style="36" customWidth="1"/>
    <col min="8182" max="8182" width="0.44140625" style="36" customWidth="1"/>
    <col min="8183" max="8183" width="0.5546875" style="36" customWidth="1"/>
    <col min="8184" max="8184" width="1.33203125" style="36" customWidth="1"/>
    <col min="8185" max="8185" width="23" style="36" customWidth="1"/>
    <col min="8186" max="8186" width="0.5546875" style="36" customWidth="1"/>
    <col min="8187" max="8187" width="1" style="36" customWidth="1"/>
    <col min="8188" max="8188" width="1.109375" style="36" customWidth="1"/>
    <col min="8189" max="8189" width="24.109375" style="36" customWidth="1"/>
    <col min="8190" max="8190" width="0.109375" style="36" customWidth="1"/>
    <col min="8191" max="8191" width="0.33203125" style="36" customWidth="1"/>
    <col min="8192" max="8192" width="1.33203125" style="36" customWidth="1"/>
    <col min="8193" max="8430" width="11.5546875" style="36"/>
    <col min="8431" max="8431" width="3.88671875" style="36" customWidth="1"/>
    <col min="8432" max="8432" width="1.33203125" style="36" customWidth="1"/>
    <col min="8433" max="8433" width="3.44140625" style="36" customWidth="1"/>
    <col min="8434" max="8434" width="7.88671875" style="36" customWidth="1"/>
    <col min="8435" max="8435" width="12.5546875" style="36" customWidth="1"/>
    <col min="8436" max="8436" width="1.6640625" style="36" customWidth="1"/>
    <col min="8437" max="8437" width="20.88671875" style="36" customWidth="1"/>
    <col min="8438" max="8438" width="0.44140625" style="36" customWidth="1"/>
    <col min="8439" max="8439" width="0.5546875" style="36" customWidth="1"/>
    <col min="8440" max="8440" width="1.33203125" style="36" customWidth="1"/>
    <col min="8441" max="8441" width="23" style="36" customWidth="1"/>
    <col min="8442" max="8442" width="0.5546875" style="36" customWidth="1"/>
    <col min="8443" max="8443" width="1" style="36" customWidth="1"/>
    <col min="8444" max="8444" width="1.109375" style="36" customWidth="1"/>
    <col min="8445" max="8445" width="24.109375" style="36" customWidth="1"/>
    <col min="8446" max="8446" width="0.109375" style="36" customWidth="1"/>
    <col min="8447" max="8447" width="0.33203125" style="36" customWidth="1"/>
    <col min="8448" max="8448" width="1.33203125" style="36" customWidth="1"/>
    <col min="8449" max="8686" width="11.5546875" style="36"/>
    <col min="8687" max="8687" width="3.88671875" style="36" customWidth="1"/>
    <col min="8688" max="8688" width="1.33203125" style="36" customWidth="1"/>
    <col min="8689" max="8689" width="3.44140625" style="36" customWidth="1"/>
    <col min="8690" max="8690" width="7.88671875" style="36" customWidth="1"/>
    <col min="8691" max="8691" width="12.5546875" style="36" customWidth="1"/>
    <col min="8692" max="8692" width="1.6640625" style="36" customWidth="1"/>
    <col min="8693" max="8693" width="20.88671875" style="36" customWidth="1"/>
    <col min="8694" max="8694" width="0.44140625" style="36" customWidth="1"/>
    <col min="8695" max="8695" width="0.5546875" style="36" customWidth="1"/>
    <col min="8696" max="8696" width="1.33203125" style="36" customWidth="1"/>
    <col min="8697" max="8697" width="23" style="36" customWidth="1"/>
    <col min="8698" max="8698" width="0.5546875" style="36" customWidth="1"/>
    <col min="8699" max="8699" width="1" style="36" customWidth="1"/>
    <col min="8700" max="8700" width="1.109375" style="36" customWidth="1"/>
    <col min="8701" max="8701" width="24.109375" style="36" customWidth="1"/>
    <col min="8702" max="8702" width="0.109375" style="36" customWidth="1"/>
    <col min="8703" max="8703" width="0.33203125" style="36" customWidth="1"/>
    <col min="8704" max="8704" width="1.33203125" style="36" customWidth="1"/>
    <col min="8705" max="8942" width="11.5546875" style="36"/>
    <col min="8943" max="8943" width="3.88671875" style="36" customWidth="1"/>
    <col min="8944" max="8944" width="1.33203125" style="36" customWidth="1"/>
    <col min="8945" max="8945" width="3.44140625" style="36" customWidth="1"/>
    <col min="8946" max="8946" width="7.88671875" style="36" customWidth="1"/>
    <col min="8947" max="8947" width="12.5546875" style="36" customWidth="1"/>
    <col min="8948" max="8948" width="1.6640625" style="36" customWidth="1"/>
    <col min="8949" max="8949" width="20.88671875" style="36" customWidth="1"/>
    <col min="8950" max="8950" width="0.44140625" style="36" customWidth="1"/>
    <col min="8951" max="8951" width="0.5546875" style="36" customWidth="1"/>
    <col min="8952" max="8952" width="1.33203125" style="36" customWidth="1"/>
    <col min="8953" max="8953" width="23" style="36" customWidth="1"/>
    <col min="8954" max="8954" width="0.5546875" style="36" customWidth="1"/>
    <col min="8955" max="8955" width="1" style="36" customWidth="1"/>
    <col min="8956" max="8956" width="1.109375" style="36" customWidth="1"/>
    <col min="8957" max="8957" width="24.109375" style="36" customWidth="1"/>
    <col min="8958" max="8958" width="0.109375" style="36" customWidth="1"/>
    <col min="8959" max="8959" width="0.33203125" style="36" customWidth="1"/>
    <col min="8960" max="8960" width="1.33203125" style="36" customWidth="1"/>
    <col min="8961" max="9198" width="11.5546875" style="36"/>
    <col min="9199" max="9199" width="3.88671875" style="36" customWidth="1"/>
    <col min="9200" max="9200" width="1.33203125" style="36" customWidth="1"/>
    <col min="9201" max="9201" width="3.44140625" style="36" customWidth="1"/>
    <col min="9202" max="9202" width="7.88671875" style="36" customWidth="1"/>
    <col min="9203" max="9203" width="12.5546875" style="36" customWidth="1"/>
    <col min="9204" max="9204" width="1.6640625" style="36" customWidth="1"/>
    <col min="9205" max="9205" width="20.88671875" style="36" customWidth="1"/>
    <col min="9206" max="9206" width="0.44140625" style="36" customWidth="1"/>
    <col min="9207" max="9207" width="0.5546875" style="36" customWidth="1"/>
    <col min="9208" max="9208" width="1.33203125" style="36" customWidth="1"/>
    <col min="9209" max="9209" width="23" style="36" customWidth="1"/>
    <col min="9210" max="9210" width="0.5546875" style="36" customWidth="1"/>
    <col min="9211" max="9211" width="1" style="36" customWidth="1"/>
    <col min="9212" max="9212" width="1.109375" style="36" customWidth="1"/>
    <col min="9213" max="9213" width="24.109375" style="36" customWidth="1"/>
    <col min="9214" max="9214" width="0.109375" style="36" customWidth="1"/>
    <col min="9215" max="9215" width="0.33203125" style="36" customWidth="1"/>
    <col min="9216" max="9216" width="1.33203125" style="36" customWidth="1"/>
    <col min="9217" max="9454" width="11.5546875" style="36"/>
    <col min="9455" max="9455" width="3.88671875" style="36" customWidth="1"/>
    <col min="9456" max="9456" width="1.33203125" style="36" customWidth="1"/>
    <col min="9457" max="9457" width="3.44140625" style="36" customWidth="1"/>
    <col min="9458" max="9458" width="7.88671875" style="36" customWidth="1"/>
    <col min="9459" max="9459" width="12.5546875" style="36" customWidth="1"/>
    <col min="9460" max="9460" width="1.6640625" style="36" customWidth="1"/>
    <col min="9461" max="9461" width="20.88671875" style="36" customWidth="1"/>
    <col min="9462" max="9462" width="0.44140625" style="36" customWidth="1"/>
    <col min="9463" max="9463" width="0.5546875" style="36" customWidth="1"/>
    <col min="9464" max="9464" width="1.33203125" style="36" customWidth="1"/>
    <col min="9465" max="9465" width="23" style="36" customWidth="1"/>
    <col min="9466" max="9466" width="0.5546875" style="36" customWidth="1"/>
    <col min="9467" max="9467" width="1" style="36" customWidth="1"/>
    <col min="9468" max="9468" width="1.109375" style="36" customWidth="1"/>
    <col min="9469" max="9469" width="24.109375" style="36" customWidth="1"/>
    <col min="9470" max="9470" width="0.109375" style="36" customWidth="1"/>
    <col min="9471" max="9471" width="0.33203125" style="36" customWidth="1"/>
    <col min="9472" max="9472" width="1.33203125" style="36" customWidth="1"/>
    <col min="9473" max="9710" width="11.5546875" style="36"/>
    <col min="9711" max="9711" width="3.88671875" style="36" customWidth="1"/>
    <col min="9712" max="9712" width="1.33203125" style="36" customWidth="1"/>
    <col min="9713" max="9713" width="3.44140625" style="36" customWidth="1"/>
    <col min="9714" max="9714" width="7.88671875" style="36" customWidth="1"/>
    <col min="9715" max="9715" width="12.5546875" style="36" customWidth="1"/>
    <col min="9716" max="9716" width="1.6640625" style="36" customWidth="1"/>
    <col min="9717" max="9717" width="20.88671875" style="36" customWidth="1"/>
    <col min="9718" max="9718" width="0.44140625" style="36" customWidth="1"/>
    <col min="9719" max="9719" width="0.5546875" style="36" customWidth="1"/>
    <col min="9720" max="9720" width="1.33203125" style="36" customWidth="1"/>
    <col min="9721" max="9721" width="23" style="36" customWidth="1"/>
    <col min="9722" max="9722" width="0.5546875" style="36" customWidth="1"/>
    <col min="9723" max="9723" width="1" style="36" customWidth="1"/>
    <col min="9724" max="9724" width="1.109375" style="36" customWidth="1"/>
    <col min="9725" max="9725" width="24.109375" style="36" customWidth="1"/>
    <col min="9726" max="9726" width="0.109375" style="36" customWidth="1"/>
    <col min="9727" max="9727" width="0.33203125" style="36" customWidth="1"/>
    <col min="9728" max="9728" width="1.33203125" style="36" customWidth="1"/>
    <col min="9729" max="9966" width="11.5546875" style="36"/>
    <col min="9967" max="9967" width="3.88671875" style="36" customWidth="1"/>
    <col min="9968" max="9968" width="1.33203125" style="36" customWidth="1"/>
    <col min="9969" max="9969" width="3.44140625" style="36" customWidth="1"/>
    <col min="9970" max="9970" width="7.88671875" style="36" customWidth="1"/>
    <col min="9971" max="9971" width="12.5546875" style="36" customWidth="1"/>
    <col min="9972" max="9972" width="1.6640625" style="36" customWidth="1"/>
    <col min="9973" max="9973" width="20.88671875" style="36" customWidth="1"/>
    <col min="9974" max="9974" width="0.44140625" style="36" customWidth="1"/>
    <col min="9975" max="9975" width="0.5546875" style="36" customWidth="1"/>
    <col min="9976" max="9976" width="1.33203125" style="36" customWidth="1"/>
    <col min="9977" max="9977" width="23" style="36" customWidth="1"/>
    <col min="9978" max="9978" width="0.5546875" style="36" customWidth="1"/>
    <col min="9979" max="9979" width="1" style="36" customWidth="1"/>
    <col min="9980" max="9980" width="1.109375" style="36" customWidth="1"/>
    <col min="9981" max="9981" width="24.109375" style="36" customWidth="1"/>
    <col min="9982" max="9982" width="0.109375" style="36" customWidth="1"/>
    <col min="9983" max="9983" width="0.33203125" style="36" customWidth="1"/>
    <col min="9984" max="9984" width="1.33203125" style="36" customWidth="1"/>
    <col min="9985" max="10222" width="11.5546875" style="36"/>
    <col min="10223" max="10223" width="3.88671875" style="36" customWidth="1"/>
    <col min="10224" max="10224" width="1.33203125" style="36" customWidth="1"/>
    <col min="10225" max="10225" width="3.44140625" style="36" customWidth="1"/>
    <col min="10226" max="10226" width="7.88671875" style="36" customWidth="1"/>
    <col min="10227" max="10227" width="12.5546875" style="36" customWidth="1"/>
    <col min="10228" max="10228" width="1.6640625" style="36" customWidth="1"/>
    <col min="10229" max="10229" width="20.88671875" style="36" customWidth="1"/>
    <col min="10230" max="10230" width="0.44140625" style="36" customWidth="1"/>
    <col min="10231" max="10231" width="0.5546875" style="36" customWidth="1"/>
    <col min="10232" max="10232" width="1.33203125" style="36" customWidth="1"/>
    <col min="10233" max="10233" width="23" style="36" customWidth="1"/>
    <col min="10234" max="10234" width="0.5546875" style="36" customWidth="1"/>
    <col min="10235" max="10235" width="1" style="36" customWidth="1"/>
    <col min="10236" max="10236" width="1.109375" style="36" customWidth="1"/>
    <col min="10237" max="10237" width="24.109375" style="36" customWidth="1"/>
    <col min="10238" max="10238" width="0.109375" style="36" customWidth="1"/>
    <col min="10239" max="10239" width="0.33203125" style="36" customWidth="1"/>
    <col min="10240" max="10240" width="1.33203125" style="36" customWidth="1"/>
    <col min="10241" max="10478" width="11.5546875" style="36"/>
    <col min="10479" max="10479" width="3.88671875" style="36" customWidth="1"/>
    <col min="10480" max="10480" width="1.33203125" style="36" customWidth="1"/>
    <col min="10481" max="10481" width="3.44140625" style="36" customWidth="1"/>
    <col min="10482" max="10482" width="7.88671875" style="36" customWidth="1"/>
    <col min="10483" max="10483" width="12.5546875" style="36" customWidth="1"/>
    <col min="10484" max="10484" width="1.6640625" style="36" customWidth="1"/>
    <col min="10485" max="10485" width="20.88671875" style="36" customWidth="1"/>
    <col min="10486" max="10486" width="0.44140625" style="36" customWidth="1"/>
    <col min="10487" max="10487" width="0.5546875" style="36" customWidth="1"/>
    <col min="10488" max="10488" width="1.33203125" style="36" customWidth="1"/>
    <col min="10489" max="10489" width="23" style="36" customWidth="1"/>
    <col min="10490" max="10490" width="0.5546875" style="36" customWidth="1"/>
    <col min="10491" max="10491" width="1" style="36" customWidth="1"/>
    <col min="10492" max="10492" width="1.109375" style="36" customWidth="1"/>
    <col min="10493" max="10493" width="24.109375" style="36" customWidth="1"/>
    <col min="10494" max="10494" width="0.109375" style="36" customWidth="1"/>
    <col min="10495" max="10495" width="0.33203125" style="36" customWidth="1"/>
    <col min="10496" max="10496" width="1.33203125" style="36" customWidth="1"/>
    <col min="10497" max="10734" width="11.5546875" style="36"/>
    <col min="10735" max="10735" width="3.88671875" style="36" customWidth="1"/>
    <col min="10736" max="10736" width="1.33203125" style="36" customWidth="1"/>
    <col min="10737" max="10737" width="3.44140625" style="36" customWidth="1"/>
    <col min="10738" max="10738" width="7.88671875" style="36" customWidth="1"/>
    <col min="10739" max="10739" width="12.5546875" style="36" customWidth="1"/>
    <col min="10740" max="10740" width="1.6640625" style="36" customWidth="1"/>
    <col min="10741" max="10741" width="20.88671875" style="36" customWidth="1"/>
    <col min="10742" max="10742" width="0.44140625" style="36" customWidth="1"/>
    <col min="10743" max="10743" width="0.5546875" style="36" customWidth="1"/>
    <col min="10744" max="10744" width="1.33203125" style="36" customWidth="1"/>
    <col min="10745" max="10745" width="23" style="36" customWidth="1"/>
    <col min="10746" max="10746" width="0.5546875" style="36" customWidth="1"/>
    <col min="10747" max="10747" width="1" style="36" customWidth="1"/>
    <col min="10748" max="10748" width="1.109375" style="36" customWidth="1"/>
    <col min="10749" max="10749" width="24.109375" style="36" customWidth="1"/>
    <col min="10750" max="10750" width="0.109375" style="36" customWidth="1"/>
    <col min="10751" max="10751" width="0.33203125" style="36" customWidth="1"/>
    <col min="10752" max="10752" width="1.33203125" style="36" customWidth="1"/>
    <col min="10753" max="10990" width="11.5546875" style="36"/>
    <col min="10991" max="10991" width="3.88671875" style="36" customWidth="1"/>
    <col min="10992" max="10992" width="1.33203125" style="36" customWidth="1"/>
    <col min="10993" max="10993" width="3.44140625" style="36" customWidth="1"/>
    <col min="10994" max="10994" width="7.88671875" style="36" customWidth="1"/>
    <col min="10995" max="10995" width="12.5546875" style="36" customWidth="1"/>
    <col min="10996" max="10996" width="1.6640625" style="36" customWidth="1"/>
    <col min="10997" max="10997" width="20.88671875" style="36" customWidth="1"/>
    <col min="10998" max="10998" width="0.44140625" style="36" customWidth="1"/>
    <col min="10999" max="10999" width="0.5546875" style="36" customWidth="1"/>
    <col min="11000" max="11000" width="1.33203125" style="36" customWidth="1"/>
    <col min="11001" max="11001" width="23" style="36" customWidth="1"/>
    <col min="11002" max="11002" width="0.5546875" style="36" customWidth="1"/>
    <col min="11003" max="11003" width="1" style="36" customWidth="1"/>
    <col min="11004" max="11004" width="1.109375" style="36" customWidth="1"/>
    <col min="11005" max="11005" width="24.109375" style="36" customWidth="1"/>
    <col min="11006" max="11006" width="0.109375" style="36" customWidth="1"/>
    <col min="11007" max="11007" width="0.33203125" style="36" customWidth="1"/>
    <col min="11008" max="11008" width="1.33203125" style="36" customWidth="1"/>
    <col min="11009" max="11246" width="11.5546875" style="36"/>
    <col min="11247" max="11247" width="3.88671875" style="36" customWidth="1"/>
    <col min="11248" max="11248" width="1.33203125" style="36" customWidth="1"/>
    <col min="11249" max="11249" width="3.44140625" style="36" customWidth="1"/>
    <col min="11250" max="11250" width="7.88671875" style="36" customWidth="1"/>
    <col min="11251" max="11251" width="12.5546875" style="36" customWidth="1"/>
    <col min="11252" max="11252" width="1.6640625" style="36" customWidth="1"/>
    <col min="11253" max="11253" width="20.88671875" style="36" customWidth="1"/>
    <col min="11254" max="11254" width="0.44140625" style="36" customWidth="1"/>
    <col min="11255" max="11255" width="0.5546875" style="36" customWidth="1"/>
    <col min="11256" max="11256" width="1.33203125" style="36" customWidth="1"/>
    <col min="11257" max="11257" width="23" style="36" customWidth="1"/>
    <col min="11258" max="11258" width="0.5546875" style="36" customWidth="1"/>
    <col min="11259" max="11259" width="1" style="36" customWidth="1"/>
    <col min="11260" max="11260" width="1.109375" style="36" customWidth="1"/>
    <col min="11261" max="11261" width="24.109375" style="36" customWidth="1"/>
    <col min="11262" max="11262" width="0.109375" style="36" customWidth="1"/>
    <col min="11263" max="11263" width="0.33203125" style="36" customWidth="1"/>
    <col min="11264" max="11264" width="1.33203125" style="36" customWidth="1"/>
    <col min="11265" max="11502" width="11.5546875" style="36"/>
    <col min="11503" max="11503" width="3.88671875" style="36" customWidth="1"/>
    <col min="11504" max="11504" width="1.33203125" style="36" customWidth="1"/>
    <col min="11505" max="11505" width="3.44140625" style="36" customWidth="1"/>
    <col min="11506" max="11506" width="7.88671875" style="36" customWidth="1"/>
    <col min="11507" max="11507" width="12.5546875" style="36" customWidth="1"/>
    <col min="11508" max="11508" width="1.6640625" style="36" customWidth="1"/>
    <col min="11509" max="11509" width="20.88671875" style="36" customWidth="1"/>
    <col min="11510" max="11510" width="0.44140625" style="36" customWidth="1"/>
    <col min="11511" max="11511" width="0.5546875" style="36" customWidth="1"/>
    <col min="11512" max="11512" width="1.33203125" style="36" customWidth="1"/>
    <col min="11513" max="11513" width="23" style="36" customWidth="1"/>
    <col min="11514" max="11514" width="0.5546875" style="36" customWidth="1"/>
    <col min="11515" max="11515" width="1" style="36" customWidth="1"/>
    <col min="11516" max="11516" width="1.109375" style="36" customWidth="1"/>
    <col min="11517" max="11517" width="24.109375" style="36" customWidth="1"/>
    <col min="11518" max="11518" width="0.109375" style="36" customWidth="1"/>
    <col min="11519" max="11519" width="0.33203125" style="36" customWidth="1"/>
    <col min="11520" max="11520" width="1.33203125" style="36" customWidth="1"/>
    <col min="11521" max="11758" width="11.5546875" style="36"/>
    <col min="11759" max="11759" width="3.88671875" style="36" customWidth="1"/>
    <col min="11760" max="11760" width="1.33203125" style="36" customWidth="1"/>
    <col min="11761" max="11761" width="3.44140625" style="36" customWidth="1"/>
    <col min="11762" max="11762" width="7.88671875" style="36" customWidth="1"/>
    <col min="11763" max="11763" width="12.5546875" style="36" customWidth="1"/>
    <col min="11764" max="11764" width="1.6640625" style="36" customWidth="1"/>
    <col min="11765" max="11765" width="20.88671875" style="36" customWidth="1"/>
    <col min="11766" max="11766" width="0.44140625" style="36" customWidth="1"/>
    <col min="11767" max="11767" width="0.5546875" style="36" customWidth="1"/>
    <col min="11768" max="11768" width="1.33203125" style="36" customWidth="1"/>
    <col min="11769" max="11769" width="23" style="36" customWidth="1"/>
    <col min="11770" max="11770" width="0.5546875" style="36" customWidth="1"/>
    <col min="11771" max="11771" width="1" style="36" customWidth="1"/>
    <col min="11772" max="11772" width="1.109375" style="36" customWidth="1"/>
    <col min="11773" max="11773" width="24.109375" style="36" customWidth="1"/>
    <col min="11774" max="11774" width="0.109375" style="36" customWidth="1"/>
    <col min="11775" max="11775" width="0.33203125" style="36" customWidth="1"/>
    <col min="11776" max="11776" width="1.33203125" style="36" customWidth="1"/>
    <col min="11777" max="12014" width="11.5546875" style="36"/>
    <col min="12015" max="12015" width="3.88671875" style="36" customWidth="1"/>
    <col min="12016" max="12016" width="1.33203125" style="36" customWidth="1"/>
    <col min="12017" max="12017" width="3.44140625" style="36" customWidth="1"/>
    <col min="12018" max="12018" width="7.88671875" style="36" customWidth="1"/>
    <col min="12019" max="12019" width="12.5546875" style="36" customWidth="1"/>
    <col min="12020" max="12020" width="1.6640625" style="36" customWidth="1"/>
    <col min="12021" max="12021" width="20.88671875" style="36" customWidth="1"/>
    <col min="12022" max="12022" width="0.44140625" style="36" customWidth="1"/>
    <col min="12023" max="12023" width="0.5546875" style="36" customWidth="1"/>
    <col min="12024" max="12024" width="1.33203125" style="36" customWidth="1"/>
    <col min="12025" max="12025" width="23" style="36" customWidth="1"/>
    <col min="12026" max="12026" width="0.5546875" style="36" customWidth="1"/>
    <col min="12027" max="12027" width="1" style="36" customWidth="1"/>
    <col min="12028" max="12028" width="1.109375" style="36" customWidth="1"/>
    <col min="12029" max="12029" width="24.109375" style="36" customWidth="1"/>
    <col min="12030" max="12030" width="0.109375" style="36" customWidth="1"/>
    <col min="12031" max="12031" width="0.33203125" style="36" customWidth="1"/>
    <col min="12032" max="12032" width="1.33203125" style="36" customWidth="1"/>
    <col min="12033" max="12270" width="11.5546875" style="36"/>
    <col min="12271" max="12271" width="3.88671875" style="36" customWidth="1"/>
    <col min="12272" max="12272" width="1.33203125" style="36" customWidth="1"/>
    <col min="12273" max="12273" width="3.44140625" style="36" customWidth="1"/>
    <col min="12274" max="12274" width="7.88671875" style="36" customWidth="1"/>
    <col min="12275" max="12275" width="12.5546875" style="36" customWidth="1"/>
    <col min="12276" max="12276" width="1.6640625" style="36" customWidth="1"/>
    <col min="12277" max="12277" width="20.88671875" style="36" customWidth="1"/>
    <col min="12278" max="12278" width="0.44140625" style="36" customWidth="1"/>
    <col min="12279" max="12279" width="0.5546875" style="36" customWidth="1"/>
    <col min="12280" max="12280" width="1.33203125" style="36" customWidth="1"/>
    <col min="12281" max="12281" width="23" style="36" customWidth="1"/>
    <col min="12282" max="12282" width="0.5546875" style="36" customWidth="1"/>
    <col min="12283" max="12283" width="1" style="36" customWidth="1"/>
    <col min="12284" max="12284" width="1.109375" style="36" customWidth="1"/>
    <col min="12285" max="12285" width="24.109375" style="36" customWidth="1"/>
    <col min="12286" max="12286" width="0.109375" style="36" customWidth="1"/>
    <col min="12287" max="12287" width="0.33203125" style="36" customWidth="1"/>
    <col min="12288" max="12288" width="1.33203125" style="36" customWidth="1"/>
    <col min="12289" max="12526" width="11.5546875" style="36"/>
    <col min="12527" max="12527" width="3.88671875" style="36" customWidth="1"/>
    <col min="12528" max="12528" width="1.33203125" style="36" customWidth="1"/>
    <col min="12529" max="12529" width="3.44140625" style="36" customWidth="1"/>
    <col min="12530" max="12530" width="7.88671875" style="36" customWidth="1"/>
    <col min="12531" max="12531" width="12.5546875" style="36" customWidth="1"/>
    <col min="12532" max="12532" width="1.6640625" style="36" customWidth="1"/>
    <col min="12533" max="12533" width="20.88671875" style="36" customWidth="1"/>
    <col min="12534" max="12534" width="0.44140625" style="36" customWidth="1"/>
    <col min="12535" max="12535" width="0.5546875" style="36" customWidth="1"/>
    <col min="12536" max="12536" width="1.33203125" style="36" customWidth="1"/>
    <col min="12537" max="12537" width="23" style="36" customWidth="1"/>
    <col min="12538" max="12538" width="0.5546875" style="36" customWidth="1"/>
    <col min="12539" max="12539" width="1" style="36" customWidth="1"/>
    <col min="12540" max="12540" width="1.109375" style="36" customWidth="1"/>
    <col min="12541" max="12541" width="24.109375" style="36" customWidth="1"/>
    <col min="12542" max="12542" width="0.109375" style="36" customWidth="1"/>
    <col min="12543" max="12543" width="0.33203125" style="36" customWidth="1"/>
    <col min="12544" max="12544" width="1.33203125" style="36" customWidth="1"/>
    <col min="12545" max="12782" width="11.5546875" style="36"/>
    <col min="12783" max="12783" width="3.88671875" style="36" customWidth="1"/>
    <col min="12784" max="12784" width="1.33203125" style="36" customWidth="1"/>
    <col min="12785" max="12785" width="3.44140625" style="36" customWidth="1"/>
    <col min="12786" max="12786" width="7.88671875" style="36" customWidth="1"/>
    <col min="12787" max="12787" width="12.5546875" style="36" customWidth="1"/>
    <col min="12788" max="12788" width="1.6640625" style="36" customWidth="1"/>
    <col min="12789" max="12789" width="20.88671875" style="36" customWidth="1"/>
    <col min="12790" max="12790" width="0.44140625" style="36" customWidth="1"/>
    <col min="12791" max="12791" width="0.5546875" style="36" customWidth="1"/>
    <col min="12792" max="12792" width="1.33203125" style="36" customWidth="1"/>
    <col min="12793" max="12793" width="23" style="36" customWidth="1"/>
    <col min="12794" max="12794" width="0.5546875" style="36" customWidth="1"/>
    <col min="12795" max="12795" width="1" style="36" customWidth="1"/>
    <col min="12796" max="12796" width="1.109375" style="36" customWidth="1"/>
    <col min="12797" max="12797" width="24.109375" style="36" customWidth="1"/>
    <col min="12798" max="12798" width="0.109375" style="36" customWidth="1"/>
    <col min="12799" max="12799" width="0.33203125" style="36" customWidth="1"/>
    <col min="12800" max="12800" width="1.33203125" style="36" customWidth="1"/>
    <col min="12801" max="13038" width="11.5546875" style="36"/>
    <col min="13039" max="13039" width="3.88671875" style="36" customWidth="1"/>
    <col min="13040" max="13040" width="1.33203125" style="36" customWidth="1"/>
    <col min="13041" max="13041" width="3.44140625" style="36" customWidth="1"/>
    <col min="13042" max="13042" width="7.88671875" style="36" customWidth="1"/>
    <col min="13043" max="13043" width="12.5546875" style="36" customWidth="1"/>
    <col min="13044" max="13044" width="1.6640625" style="36" customWidth="1"/>
    <col min="13045" max="13045" width="20.88671875" style="36" customWidth="1"/>
    <col min="13046" max="13046" width="0.44140625" style="36" customWidth="1"/>
    <col min="13047" max="13047" width="0.5546875" style="36" customWidth="1"/>
    <col min="13048" max="13048" width="1.33203125" style="36" customWidth="1"/>
    <col min="13049" max="13049" width="23" style="36" customWidth="1"/>
    <col min="13050" max="13050" width="0.5546875" style="36" customWidth="1"/>
    <col min="13051" max="13051" width="1" style="36" customWidth="1"/>
    <col min="13052" max="13052" width="1.109375" style="36" customWidth="1"/>
    <col min="13053" max="13053" width="24.109375" style="36" customWidth="1"/>
    <col min="13054" max="13054" width="0.109375" style="36" customWidth="1"/>
    <col min="13055" max="13055" width="0.33203125" style="36" customWidth="1"/>
    <col min="13056" max="13056" width="1.33203125" style="36" customWidth="1"/>
    <col min="13057" max="13294" width="11.5546875" style="36"/>
    <col min="13295" max="13295" width="3.88671875" style="36" customWidth="1"/>
    <col min="13296" max="13296" width="1.33203125" style="36" customWidth="1"/>
    <col min="13297" max="13297" width="3.44140625" style="36" customWidth="1"/>
    <col min="13298" max="13298" width="7.88671875" style="36" customWidth="1"/>
    <col min="13299" max="13299" width="12.5546875" style="36" customWidth="1"/>
    <col min="13300" max="13300" width="1.6640625" style="36" customWidth="1"/>
    <col min="13301" max="13301" width="20.88671875" style="36" customWidth="1"/>
    <col min="13302" max="13302" width="0.44140625" style="36" customWidth="1"/>
    <col min="13303" max="13303" width="0.5546875" style="36" customWidth="1"/>
    <col min="13304" max="13304" width="1.33203125" style="36" customWidth="1"/>
    <col min="13305" max="13305" width="23" style="36" customWidth="1"/>
    <col min="13306" max="13306" width="0.5546875" style="36" customWidth="1"/>
    <col min="13307" max="13307" width="1" style="36" customWidth="1"/>
    <col min="13308" max="13308" width="1.109375" style="36" customWidth="1"/>
    <col min="13309" max="13309" width="24.109375" style="36" customWidth="1"/>
    <col min="13310" max="13310" width="0.109375" style="36" customWidth="1"/>
    <col min="13311" max="13311" width="0.33203125" style="36" customWidth="1"/>
    <col min="13312" max="13312" width="1.33203125" style="36" customWidth="1"/>
    <col min="13313" max="13550" width="11.5546875" style="36"/>
    <col min="13551" max="13551" width="3.88671875" style="36" customWidth="1"/>
    <col min="13552" max="13552" width="1.33203125" style="36" customWidth="1"/>
    <col min="13553" max="13553" width="3.44140625" style="36" customWidth="1"/>
    <col min="13554" max="13554" width="7.88671875" style="36" customWidth="1"/>
    <col min="13555" max="13555" width="12.5546875" style="36" customWidth="1"/>
    <col min="13556" max="13556" width="1.6640625" style="36" customWidth="1"/>
    <col min="13557" max="13557" width="20.88671875" style="36" customWidth="1"/>
    <col min="13558" max="13558" width="0.44140625" style="36" customWidth="1"/>
    <col min="13559" max="13559" width="0.5546875" style="36" customWidth="1"/>
    <col min="13560" max="13560" width="1.33203125" style="36" customWidth="1"/>
    <col min="13561" max="13561" width="23" style="36" customWidth="1"/>
    <col min="13562" max="13562" width="0.5546875" style="36" customWidth="1"/>
    <col min="13563" max="13563" width="1" style="36" customWidth="1"/>
    <col min="13564" max="13564" width="1.109375" style="36" customWidth="1"/>
    <col min="13565" max="13565" width="24.109375" style="36" customWidth="1"/>
    <col min="13566" max="13566" width="0.109375" style="36" customWidth="1"/>
    <col min="13567" max="13567" width="0.33203125" style="36" customWidth="1"/>
    <col min="13568" max="13568" width="1.33203125" style="36" customWidth="1"/>
    <col min="13569" max="13806" width="11.5546875" style="36"/>
    <col min="13807" max="13807" width="3.88671875" style="36" customWidth="1"/>
    <col min="13808" max="13808" width="1.33203125" style="36" customWidth="1"/>
    <col min="13809" max="13809" width="3.44140625" style="36" customWidth="1"/>
    <col min="13810" max="13810" width="7.88671875" style="36" customWidth="1"/>
    <col min="13811" max="13811" width="12.5546875" style="36" customWidth="1"/>
    <col min="13812" max="13812" width="1.6640625" style="36" customWidth="1"/>
    <col min="13813" max="13813" width="20.88671875" style="36" customWidth="1"/>
    <col min="13814" max="13814" width="0.44140625" style="36" customWidth="1"/>
    <col min="13815" max="13815" width="0.5546875" style="36" customWidth="1"/>
    <col min="13816" max="13816" width="1.33203125" style="36" customWidth="1"/>
    <col min="13817" max="13817" width="23" style="36" customWidth="1"/>
    <col min="13818" max="13818" width="0.5546875" style="36" customWidth="1"/>
    <col min="13819" max="13819" width="1" style="36" customWidth="1"/>
    <col min="13820" max="13820" width="1.109375" style="36" customWidth="1"/>
    <col min="13821" max="13821" width="24.109375" style="36" customWidth="1"/>
    <col min="13822" max="13822" width="0.109375" style="36" customWidth="1"/>
    <col min="13823" max="13823" width="0.33203125" style="36" customWidth="1"/>
    <col min="13824" max="13824" width="1.33203125" style="36" customWidth="1"/>
    <col min="13825" max="14062" width="11.5546875" style="36"/>
    <col min="14063" max="14063" width="3.88671875" style="36" customWidth="1"/>
    <col min="14064" max="14064" width="1.33203125" style="36" customWidth="1"/>
    <col min="14065" max="14065" width="3.44140625" style="36" customWidth="1"/>
    <col min="14066" max="14066" width="7.88671875" style="36" customWidth="1"/>
    <col min="14067" max="14067" width="12.5546875" style="36" customWidth="1"/>
    <col min="14068" max="14068" width="1.6640625" style="36" customWidth="1"/>
    <col min="14069" max="14069" width="20.88671875" style="36" customWidth="1"/>
    <col min="14070" max="14070" width="0.44140625" style="36" customWidth="1"/>
    <col min="14071" max="14071" width="0.5546875" style="36" customWidth="1"/>
    <col min="14072" max="14072" width="1.33203125" style="36" customWidth="1"/>
    <col min="14073" max="14073" width="23" style="36" customWidth="1"/>
    <col min="14074" max="14074" width="0.5546875" style="36" customWidth="1"/>
    <col min="14075" max="14075" width="1" style="36" customWidth="1"/>
    <col min="14076" max="14076" width="1.109375" style="36" customWidth="1"/>
    <col min="14077" max="14077" width="24.109375" style="36" customWidth="1"/>
    <col min="14078" max="14078" width="0.109375" style="36" customWidth="1"/>
    <col min="14079" max="14079" width="0.33203125" style="36" customWidth="1"/>
    <col min="14080" max="14080" width="1.33203125" style="36" customWidth="1"/>
    <col min="14081" max="14318" width="11.5546875" style="36"/>
    <col min="14319" max="14319" width="3.88671875" style="36" customWidth="1"/>
    <col min="14320" max="14320" width="1.33203125" style="36" customWidth="1"/>
    <col min="14321" max="14321" width="3.44140625" style="36" customWidth="1"/>
    <col min="14322" max="14322" width="7.88671875" style="36" customWidth="1"/>
    <col min="14323" max="14323" width="12.5546875" style="36" customWidth="1"/>
    <col min="14324" max="14324" width="1.6640625" style="36" customWidth="1"/>
    <col min="14325" max="14325" width="20.88671875" style="36" customWidth="1"/>
    <col min="14326" max="14326" width="0.44140625" style="36" customWidth="1"/>
    <col min="14327" max="14327" width="0.5546875" style="36" customWidth="1"/>
    <col min="14328" max="14328" width="1.33203125" style="36" customWidth="1"/>
    <col min="14329" max="14329" width="23" style="36" customWidth="1"/>
    <col min="14330" max="14330" width="0.5546875" style="36" customWidth="1"/>
    <col min="14331" max="14331" width="1" style="36" customWidth="1"/>
    <col min="14332" max="14332" width="1.109375" style="36" customWidth="1"/>
    <col min="14333" max="14333" width="24.109375" style="36" customWidth="1"/>
    <col min="14334" max="14334" width="0.109375" style="36" customWidth="1"/>
    <col min="14335" max="14335" width="0.33203125" style="36" customWidth="1"/>
    <col min="14336" max="14336" width="1.33203125" style="36" customWidth="1"/>
    <col min="14337" max="14574" width="11.5546875" style="36"/>
    <col min="14575" max="14575" width="3.88671875" style="36" customWidth="1"/>
    <col min="14576" max="14576" width="1.33203125" style="36" customWidth="1"/>
    <col min="14577" max="14577" width="3.44140625" style="36" customWidth="1"/>
    <col min="14578" max="14578" width="7.88671875" style="36" customWidth="1"/>
    <col min="14579" max="14579" width="12.5546875" style="36" customWidth="1"/>
    <col min="14580" max="14580" width="1.6640625" style="36" customWidth="1"/>
    <col min="14581" max="14581" width="20.88671875" style="36" customWidth="1"/>
    <col min="14582" max="14582" width="0.44140625" style="36" customWidth="1"/>
    <col min="14583" max="14583" width="0.5546875" style="36" customWidth="1"/>
    <col min="14584" max="14584" width="1.33203125" style="36" customWidth="1"/>
    <col min="14585" max="14585" width="23" style="36" customWidth="1"/>
    <col min="14586" max="14586" width="0.5546875" style="36" customWidth="1"/>
    <col min="14587" max="14587" width="1" style="36" customWidth="1"/>
    <col min="14588" max="14588" width="1.109375" style="36" customWidth="1"/>
    <col min="14589" max="14589" width="24.109375" style="36" customWidth="1"/>
    <col min="14590" max="14590" width="0.109375" style="36" customWidth="1"/>
    <col min="14591" max="14591" width="0.33203125" style="36" customWidth="1"/>
    <col min="14592" max="14592" width="1.33203125" style="36" customWidth="1"/>
    <col min="14593" max="14830" width="11.5546875" style="36"/>
    <col min="14831" max="14831" width="3.88671875" style="36" customWidth="1"/>
    <col min="14832" max="14832" width="1.33203125" style="36" customWidth="1"/>
    <col min="14833" max="14833" width="3.44140625" style="36" customWidth="1"/>
    <col min="14834" max="14834" width="7.88671875" style="36" customWidth="1"/>
    <col min="14835" max="14835" width="12.5546875" style="36" customWidth="1"/>
    <col min="14836" max="14836" width="1.6640625" style="36" customWidth="1"/>
    <col min="14837" max="14837" width="20.88671875" style="36" customWidth="1"/>
    <col min="14838" max="14838" width="0.44140625" style="36" customWidth="1"/>
    <col min="14839" max="14839" width="0.5546875" style="36" customWidth="1"/>
    <col min="14840" max="14840" width="1.33203125" style="36" customWidth="1"/>
    <col min="14841" max="14841" width="23" style="36" customWidth="1"/>
    <col min="14842" max="14842" width="0.5546875" style="36" customWidth="1"/>
    <col min="14843" max="14843" width="1" style="36" customWidth="1"/>
    <col min="14844" max="14844" width="1.109375" style="36" customWidth="1"/>
    <col min="14845" max="14845" width="24.109375" style="36" customWidth="1"/>
    <col min="14846" max="14846" width="0.109375" style="36" customWidth="1"/>
    <col min="14847" max="14847" width="0.33203125" style="36" customWidth="1"/>
    <col min="14848" max="14848" width="1.33203125" style="36" customWidth="1"/>
    <col min="14849" max="15086" width="11.5546875" style="36"/>
    <col min="15087" max="15087" width="3.88671875" style="36" customWidth="1"/>
    <col min="15088" max="15088" width="1.33203125" style="36" customWidth="1"/>
    <col min="15089" max="15089" width="3.44140625" style="36" customWidth="1"/>
    <col min="15090" max="15090" width="7.88671875" style="36" customWidth="1"/>
    <col min="15091" max="15091" width="12.5546875" style="36" customWidth="1"/>
    <col min="15092" max="15092" width="1.6640625" style="36" customWidth="1"/>
    <col min="15093" max="15093" width="20.88671875" style="36" customWidth="1"/>
    <col min="15094" max="15094" width="0.44140625" style="36" customWidth="1"/>
    <col min="15095" max="15095" width="0.5546875" style="36" customWidth="1"/>
    <col min="15096" max="15096" width="1.33203125" style="36" customWidth="1"/>
    <col min="15097" max="15097" width="23" style="36" customWidth="1"/>
    <col min="15098" max="15098" width="0.5546875" style="36" customWidth="1"/>
    <col min="15099" max="15099" width="1" style="36" customWidth="1"/>
    <col min="15100" max="15100" width="1.109375" style="36" customWidth="1"/>
    <col min="15101" max="15101" width="24.109375" style="36" customWidth="1"/>
    <col min="15102" max="15102" width="0.109375" style="36" customWidth="1"/>
    <col min="15103" max="15103" width="0.33203125" style="36" customWidth="1"/>
    <col min="15104" max="15104" width="1.33203125" style="36" customWidth="1"/>
    <col min="15105" max="15342" width="11.5546875" style="36"/>
    <col min="15343" max="15343" width="3.88671875" style="36" customWidth="1"/>
    <col min="15344" max="15344" width="1.33203125" style="36" customWidth="1"/>
    <col min="15345" max="15345" width="3.44140625" style="36" customWidth="1"/>
    <col min="15346" max="15346" width="7.88671875" style="36" customWidth="1"/>
    <col min="15347" max="15347" width="12.5546875" style="36" customWidth="1"/>
    <col min="15348" max="15348" width="1.6640625" style="36" customWidth="1"/>
    <col min="15349" max="15349" width="20.88671875" style="36" customWidth="1"/>
    <col min="15350" max="15350" width="0.44140625" style="36" customWidth="1"/>
    <col min="15351" max="15351" width="0.5546875" style="36" customWidth="1"/>
    <col min="15352" max="15352" width="1.33203125" style="36" customWidth="1"/>
    <col min="15353" max="15353" width="23" style="36" customWidth="1"/>
    <col min="15354" max="15354" width="0.5546875" style="36" customWidth="1"/>
    <col min="15355" max="15355" width="1" style="36" customWidth="1"/>
    <col min="15356" max="15356" width="1.109375" style="36" customWidth="1"/>
    <col min="15357" max="15357" width="24.109375" style="36" customWidth="1"/>
    <col min="15358" max="15358" width="0.109375" style="36" customWidth="1"/>
    <col min="15359" max="15359" width="0.33203125" style="36" customWidth="1"/>
    <col min="15360" max="15360" width="1.33203125" style="36" customWidth="1"/>
    <col min="15361" max="15598" width="11.5546875" style="36"/>
    <col min="15599" max="15599" width="3.88671875" style="36" customWidth="1"/>
    <col min="15600" max="15600" width="1.33203125" style="36" customWidth="1"/>
    <col min="15601" max="15601" width="3.44140625" style="36" customWidth="1"/>
    <col min="15602" max="15602" width="7.88671875" style="36" customWidth="1"/>
    <col min="15603" max="15603" width="12.5546875" style="36" customWidth="1"/>
    <col min="15604" max="15604" width="1.6640625" style="36" customWidth="1"/>
    <col min="15605" max="15605" width="20.88671875" style="36" customWidth="1"/>
    <col min="15606" max="15606" width="0.44140625" style="36" customWidth="1"/>
    <col min="15607" max="15607" width="0.5546875" style="36" customWidth="1"/>
    <col min="15608" max="15608" width="1.33203125" style="36" customWidth="1"/>
    <col min="15609" max="15609" width="23" style="36" customWidth="1"/>
    <col min="15610" max="15610" width="0.5546875" style="36" customWidth="1"/>
    <col min="15611" max="15611" width="1" style="36" customWidth="1"/>
    <col min="15612" max="15612" width="1.109375" style="36" customWidth="1"/>
    <col min="15613" max="15613" width="24.109375" style="36" customWidth="1"/>
    <col min="15614" max="15614" width="0.109375" style="36" customWidth="1"/>
    <col min="15615" max="15615" width="0.33203125" style="36" customWidth="1"/>
    <col min="15616" max="15616" width="1.33203125" style="36" customWidth="1"/>
    <col min="15617" max="15854" width="11.5546875" style="36"/>
    <col min="15855" max="15855" width="3.88671875" style="36" customWidth="1"/>
    <col min="15856" max="15856" width="1.33203125" style="36" customWidth="1"/>
    <col min="15857" max="15857" width="3.44140625" style="36" customWidth="1"/>
    <col min="15858" max="15858" width="7.88671875" style="36" customWidth="1"/>
    <col min="15859" max="15859" width="12.5546875" style="36" customWidth="1"/>
    <col min="15860" max="15860" width="1.6640625" style="36" customWidth="1"/>
    <col min="15861" max="15861" width="20.88671875" style="36" customWidth="1"/>
    <col min="15862" max="15862" width="0.44140625" style="36" customWidth="1"/>
    <col min="15863" max="15863" width="0.5546875" style="36" customWidth="1"/>
    <col min="15864" max="15864" width="1.33203125" style="36" customWidth="1"/>
    <col min="15865" max="15865" width="23" style="36" customWidth="1"/>
    <col min="15866" max="15866" width="0.5546875" style="36" customWidth="1"/>
    <col min="15867" max="15867" width="1" style="36" customWidth="1"/>
    <col min="15868" max="15868" width="1.109375" style="36" customWidth="1"/>
    <col min="15869" max="15869" width="24.109375" style="36" customWidth="1"/>
    <col min="15870" max="15870" width="0.109375" style="36" customWidth="1"/>
    <col min="15871" max="15871" width="0.33203125" style="36" customWidth="1"/>
    <col min="15872" max="15872" width="1.33203125" style="36" customWidth="1"/>
    <col min="15873" max="16110" width="11.5546875" style="36"/>
    <col min="16111" max="16111" width="3.88671875" style="36" customWidth="1"/>
    <col min="16112" max="16112" width="1.33203125" style="36" customWidth="1"/>
    <col min="16113" max="16113" width="3.44140625" style="36" customWidth="1"/>
    <col min="16114" max="16114" width="7.88671875" style="36" customWidth="1"/>
    <col min="16115" max="16115" width="12.5546875" style="36" customWidth="1"/>
    <col min="16116" max="16116" width="1.6640625" style="36" customWidth="1"/>
    <col min="16117" max="16117" width="20.88671875" style="36" customWidth="1"/>
    <col min="16118" max="16118" width="0.44140625" style="36" customWidth="1"/>
    <col min="16119" max="16119" width="0.5546875" style="36" customWidth="1"/>
    <col min="16120" max="16120" width="1.33203125" style="36" customWidth="1"/>
    <col min="16121" max="16121" width="23" style="36" customWidth="1"/>
    <col min="16122" max="16122" width="0.5546875" style="36" customWidth="1"/>
    <col min="16123" max="16123" width="1" style="36" customWidth="1"/>
    <col min="16124" max="16124" width="1.109375" style="36" customWidth="1"/>
    <col min="16125" max="16125" width="24.109375" style="36" customWidth="1"/>
    <col min="16126" max="16126" width="0.109375" style="36" customWidth="1"/>
    <col min="16127" max="16127" width="0.33203125" style="36" customWidth="1"/>
    <col min="16128" max="16128" width="1.33203125" style="36" customWidth="1"/>
    <col min="16129" max="16382" width="11.5546875" style="36"/>
    <col min="16383" max="16384" width="11.5546875" style="36" customWidth="1"/>
  </cols>
  <sheetData>
    <row r="1" spans="1:34" ht="12.6" customHeight="1" x14ac:dyDescent="0.25">
      <c r="AG1" s="36"/>
      <c r="AH1" s="38"/>
    </row>
    <row r="2" spans="1:34" ht="12.6" customHeight="1" x14ac:dyDescent="0.25">
      <c r="AG2" s="36"/>
      <c r="AH2" s="38"/>
    </row>
    <row r="3" spans="1:34" ht="12.6" customHeight="1" x14ac:dyDescent="0.25">
      <c r="AG3" s="36"/>
      <c r="AH3" s="38"/>
    </row>
    <row r="4" spans="1:34" ht="12.6" customHeight="1" x14ac:dyDescent="0.25">
      <c r="AG4" s="36"/>
      <c r="AH4" s="38"/>
    </row>
    <row r="5" spans="1:34" ht="12.6" customHeight="1" x14ac:dyDescent="0.25">
      <c r="AG5" s="36"/>
      <c r="AH5" s="38"/>
    </row>
    <row r="6" spans="1:34" ht="10.199999999999999" customHeight="1" x14ac:dyDescent="0.25">
      <c r="A6" s="258"/>
      <c r="B6" s="258"/>
      <c r="C6" s="258"/>
      <c r="D6" s="258"/>
      <c r="E6" s="258"/>
      <c r="F6" s="258"/>
      <c r="G6" s="258"/>
      <c r="O6" s="258"/>
      <c r="P6" s="258"/>
      <c r="AG6" s="36"/>
      <c r="AH6" s="38"/>
    </row>
    <row r="7" spans="1:34" ht="15" customHeight="1" x14ac:dyDescent="0.25">
      <c r="A7" s="38" t="s">
        <v>46</v>
      </c>
      <c r="B7" s="38"/>
      <c r="C7" s="258"/>
      <c r="D7" s="258"/>
      <c r="E7" s="258"/>
      <c r="F7" s="258"/>
      <c r="G7" s="258"/>
      <c r="O7" s="258"/>
      <c r="P7" s="258"/>
      <c r="AG7" s="36"/>
      <c r="AH7" s="38"/>
    </row>
    <row r="8" spans="1:34" ht="15" customHeight="1" x14ac:dyDescent="0.25">
      <c r="A8" s="39" t="s">
        <v>35</v>
      </c>
      <c r="B8" s="269" t="s">
        <v>141</v>
      </c>
      <c r="C8" s="269" t="s">
        <v>141</v>
      </c>
      <c r="D8" s="269" t="s">
        <v>141</v>
      </c>
      <c r="E8" s="269" t="s">
        <v>142</v>
      </c>
      <c r="F8" s="269" t="s">
        <v>142</v>
      </c>
      <c r="G8" s="269" t="s">
        <v>143</v>
      </c>
      <c r="H8" s="269" t="s">
        <v>143</v>
      </c>
      <c r="I8" s="269" t="s">
        <v>143</v>
      </c>
      <c r="J8" s="269" t="s">
        <v>144</v>
      </c>
      <c r="K8" s="269" t="s">
        <v>144</v>
      </c>
      <c r="L8" s="269" t="s">
        <v>144</v>
      </c>
      <c r="M8" s="269" t="s">
        <v>145</v>
      </c>
      <c r="N8" s="269" t="s">
        <v>146</v>
      </c>
      <c r="O8" s="269" t="s">
        <v>147</v>
      </c>
      <c r="P8" s="269" t="s">
        <v>147</v>
      </c>
      <c r="Q8" s="269" t="s">
        <v>148</v>
      </c>
      <c r="R8" s="269" t="s">
        <v>148</v>
      </c>
      <c r="S8" s="269" t="s">
        <v>148</v>
      </c>
      <c r="T8" s="269" t="s">
        <v>148</v>
      </c>
      <c r="U8" s="269" t="s">
        <v>148</v>
      </c>
      <c r="V8" s="269" t="s">
        <v>149</v>
      </c>
      <c r="W8" s="269" t="s">
        <v>149</v>
      </c>
      <c r="X8" s="269" t="s">
        <v>150</v>
      </c>
      <c r="Y8" s="269" t="s">
        <v>151</v>
      </c>
      <c r="Z8" s="269" t="s">
        <v>152</v>
      </c>
      <c r="AA8" s="269" t="s">
        <v>152</v>
      </c>
      <c r="AB8" s="269" t="s">
        <v>152</v>
      </c>
      <c r="AC8" s="269" t="s">
        <v>153</v>
      </c>
      <c r="AD8" s="269" t="s">
        <v>154</v>
      </c>
      <c r="AE8" s="269" t="s">
        <v>154</v>
      </c>
      <c r="AF8" s="269" t="s">
        <v>155</v>
      </c>
      <c r="AG8" s="269" t="s">
        <v>155</v>
      </c>
      <c r="AH8" s="75" t="s">
        <v>86</v>
      </c>
    </row>
    <row r="9" spans="1:34" ht="15" customHeight="1" x14ac:dyDescent="0.25">
      <c r="A9" s="42" t="s">
        <v>39</v>
      </c>
      <c r="B9" s="45">
        <v>2017</v>
      </c>
      <c r="C9" s="40">
        <v>2017</v>
      </c>
      <c r="D9" s="40">
        <v>2017</v>
      </c>
      <c r="E9" s="40">
        <v>2017</v>
      </c>
      <c r="F9" s="40">
        <v>2017</v>
      </c>
      <c r="G9" s="40">
        <v>2017</v>
      </c>
      <c r="H9" s="41">
        <v>2017</v>
      </c>
      <c r="I9" s="41">
        <v>2017</v>
      </c>
      <c r="J9" s="41">
        <v>2017</v>
      </c>
      <c r="K9" s="41">
        <v>2017</v>
      </c>
      <c r="L9" s="41">
        <v>2017</v>
      </c>
      <c r="M9" s="41">
        <v>2017</v>
      </c>
      <c r="N9" s="43">
        <v>2017</v>
      </c>
      <c r="O9" s="43">
        <v>2017</v>
      </c>
      <c r="P9" s="43">
        <v>2017</v>
      </c>
      <c r="Q9" s="41">
        <v>2017</v>
      </c>
      <c r="R9" s="41">
        <v>2017</v>
      </c>
      <c r="S9" s="41">
        <v>2017</v>
      </c>
      <c r="T9" s="41">
        <v>2017</v>
      </c>
      <c r="U9" s="41">
        <v>2017</v>
      </c>
      <c r="V9" s="41">
        <v>2017</v>
      </c>
      <c r="W9" s="45">
        <v>2017</v>
      </c>
      <c r="X9" s="41">
        <v>2017</v>
      </c>
      <c r="Y9" s="41">
        <v>2017</v>
      </c>
      <c r="Z9" s="7">
        <v>2017</v>
      </c>
      <c r="AA9" s="41">
        <v>2017</v>
      </c>
      <c r="AB9" s="41"/>
      <c r="AC9" s="41">
        <v>2017</v>
      </c>
      <c r="AD9" s="41">
        <v>2017</v>
      </c>
      <c r="AE9" s="41">
        <v>2017</v>
      </c>
      <c r="AF9" s="41">
        <v>2017</v>
      </c>
      <c r="AG9" s="41">
        <v>2017</v>
      </c>
      <c r="AH9" s="46"/>
    </row>
    <row r="10" spans="1:34" ht="15" customHeight="1" x14ac:dyDescent="0.3">
      <c r="A10" s="47" t="s">
        <v>36</v>
      </c>
      <c r="B10" s="52">
        <v>281.13299999999998</v>
      </c>
      <c r="C10" s="48">
        <v>613</v>
      </c>
      <c r="D10" s="48">
        <v>324</v>
      </c>
      <c r="E10" s="48">
        <v>692.45279999999991</v>
      </c>
      <c r="F10" s="48">
        <v>260</v>
      </c>
      <c r="G10" s="48">
        <v>1024</v>
      </c>
      <c r="H10" s="49">
        <v>903</v>
      </c>
      <c r="I10" s="49">
        <v>304</v>
      </c>
      <c r="J10" s="41">
        <v>799</v>
      </c>
      <c r="K10" s="41">
        <v>780</v>
      </c>
      <c r="L10" s="41">
        <v>1334</v>
      </c>
      <c r="M10" s="49">
        <v>1728</v>
      </c>
      <c r="N10" s="50">
        <v>1289.7211199999999</v>
      </c>
      <c r="O10" s="50">
        <v>1396.3500000000001</v>
      </c>
      <c r="P10" s="50">
        <v>916.55496000000005</v>
      </c>
      <c r="Q10" s="41">
        <v>619</v>
      </c>
      <c r="R10" s="41">
        <v>355</v>
      </c>
      <c r="S10" s="49">
        <v>1158</v>
      </c>
      <c r="T10" s="49">
        <v>245.64660000000003</v>
      </c>
      <c r="U10" s="49">
        <v>971.87999999999988</v>
      </c>
      <c r="V10" s="49">
        <v>882</v>
      </c>
      <c r="W10" s="52">
        <v>89.834519999999998</v>
      </c>
      <c r="X10" s="49">
        <v>452.65115999999995</v>
      </c>
      <c r="Y10" s="49">
        <v>367.8</v>
      </c>
      <c r="Z10" s="8">
        <v>329.70239999999995</v>
      </c>
      <c r="AA10" s="49">
        <v>457.79399999999993</v>
      </c>
      <c r="AB10" s="52">
        <v>217.2</v>
      </c>
      <c r="AC10" s="52">
        <v>716.70192000000009</v>
      </c>
      <c r="AD10" s="49">
        <v>142.79999999999998</v>
      </c>
      <c r="AE10" s="49">
        <v>309</v>
      </c>
      <c r="AF10" s="49">
        <v>852</v>
      </c>
      <c r="AG10" s="49">
        <v>731</v>
      </c>
      <c r="AH10" s="76">
        <f>SUM(B10:AG10)</f>
        <v>21543.22248</v>
      </c>
    </row>
    <row r="11" spans="1:34" ht="15" customHeight="1" x14ac:dyDescent="0.25">
      <c r="A11" s="42" t="s">
        <v>52</v>
      </c>
      <c r="B11" s="54">
        <v>4905.8940159140448</v>
      </c>
      <c r="C11" s="48">
        <v>9261</v>
      </c>
      <c r="D11" s="48">
        <v>3299</v>
      </c>
      <c r="E11" s="48">
        <v>4623.5081257133688</v>
      </c>
      <c r="F11" s="48">
        <v>3063</v>
      </c>
      <c r="G11" s="48">
        <v>22043</v>
      </c>
      <c r="H11" s="49">
        <v>7698</v>
      </c>
      <c r="I11" s="49">
        <v>10298</v>
      </c>
      <c r="J11" s="49">
        <v>15220</v>
      </c>
      <c r="K11" s="49">
        <v>7317</v>
      </c>
      <c r="L11" s="49">
        <v>15582</v>
      </c>
      <c r="M11" s="49">
        <v>31243</v>
      </c>
      <c r="N11" s="53">
        <v>12930.178082055721</v>
      </c>
      <c r="O11" s="53">
        <v>7062.8764042090916</v>
      </c>
      <c r="P11" s="53">
        <v>10455.239678875456</v>
      </c>
      <c r="Q11" s="49">
        <v>6977</v>
      </c>
      <c r="R11" s="49">
        <v>4033</v>
      </c>
      <c r="S11" s="49">
        <v>17837</v>
      </c>
      <c r="T11" s="49">
        <v>2354.8005939485683</v>
      </c>
      <c r="U11" s="49">
        <v>7451.8359248418292</v>
      </c>
      <c r="V11" s="49">
        <v>6073.4661830464429</v>
      </c>
      <c r="W11" s="54">
        <v>1203.9096096999999</v>
      </c>
      <c r="X11" s="49">
        <v>2259.580778568496</v>
      </c>
      <c r="Y11" s="49">
        <v>2945.2001868894545</v>
      </c>
      <c r="Z11" s="63">
        <v>4013.9445160917608</v>
      </c>
      <c r="AA11" s="49">
        <v>8549.0206276419958</v>
      </c>
      <c r="AB11" s="54">
        <v>1406.1072195583686</v>
      </c>
      <c r="AC11" s="54">
        <v>10304.912132729602</v>
      </c>
      <c r="AD11" s="49">
        <v>3271.5000033863857</v>
      </c>
      <c r="AE11" s="49">
        <v>3873</v>
      </c>
      <c r="AF11" s="49">
        <v>13073.9744530145</v>
      </c>
      <c r="AG11" s="49">
        <v>8613</v>
      </c>
      <c r="AH11" s="76">
        <f>SUM(B11:AG11)</f>
        <v>269242.94853618508</v>
      </c>
    </row>
    <row r="12" spans="1:34" ht="15" customHeight="1" x14ac:dyDescent="0.25">
      <c r="A12" s="42" t="s">
        <v>37</v>
      </c>
      <c r="B12" s="7"/>
      <c r="C12" s="40"/>
      <c r="D12" s="40"/>
      <c r="E12" s="40"/>
      <c r="F12" s="40"/>
      <c r="G12" s="40"/>
      <c r="H12" s="7"/>
      <c r="I12" s="7"/>
      <c r="J12" s="7"/>
      <c r="K12" s="7"/>
      <c r="L12" s="7"/>
      <c r="M12" s="7"/>
      <c r="N12" s="7"/>
      <c r="O12" s="43"/>
      <c r="P12" s="43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5"/>
    </row>
    <row r="13" spans="1:34" ht="15" customHeight="1" x14ac:dyDescent="0.25">
      <c r="A13" s="42" t="s">
        <v>38</v>
      </c>
      <c r="B13" s="264"/>
      <c r="C13" s="40"/>
      <c r="D13" s="40"/>
      <c r="E13" s="40"/>
      <c r="F13" s="40"/>
      <c r="G13" s="40"/>
      <c r="H13" s="7"/>
      <c r="I13" s="7"/>
      <c r="J13" s="7"/>
      <c r="K13" s="7"/>
      <c r="L13" s="7"/>
      <c r="M13" s="7"/>
      <c r="N13" s="7"/>
      <c r="O13" s="56"/>
      <c r="P13" s="56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5"/>
    </row>
    <row r="14" spans="1:34" s="261" customFormat="1" ht="30.6" customHeight="1" x14ac:dyDescent="0.3">
      <c r="A14" s="108" t="s">
        <v>136</v>
      </c>
      <c r="B14" s="265" t="s">
        <v>133</v>
      </c>
      <c r="C14" s="259" t="s">
        <v>48</v>
      </c>
      <c r="D14" s="259" t="s">
        <v>50</v>
      </c>
      <c r="E14" s="259" t="s">
        <v>137</v>
      </c>
      <c r="F14" s="259" t="s">
        <v>53</v>
      </c>
      <c r="G14" s="259" t="s">
        <v>55</v>
      </c>
      <c r="H14" s="259" t="s">
        <v>50</v>
      </c>
      <c r="I14" s="259" t="s">
        <v>57</v>
      </c>
      <c r="J14" s="259" t="s">
        <v>87</v>
      </c>
      <c r="K14" s="259" t="s">
        <v>60</v>
      </c>
      <c r="L14" s="259" t="s">
        <v>88</v>
      </c>
      <c r="M14" s="259" t="s">
        <v>62</v>
      </c>
      <c r="N14" s="260" t="s">
        <v>76</v>
      </c>
      <c r="O14" s="260" t="s">
        <v>77</v>
      </c>
      <c r="P14" s="260" t="s">
        <v>53</v>
      </c>
      <c r="Q14" s="259" t="s">
        <v>50</v>
      </c>
      <c r="R14" s="259" t="s">
        <v>89</v>
      </c>
      <c r="S14" s="259" t="s">
        <v>53</v>
      </c>
      <c r="T14" s="260" t="s">
        <v>77</v>
      </c>
      <c r="U14" s="260" t="s">
        <v>90</v>
      </c>
      <c r="V14" s="260" t="s">
        <v>50</v>
      </c>
      <c r="W14" s="266" t="s">
        <v>79</v>
      </c>
      <c r="X14" s="260" t="s">
        <v>80</v>
      </c>
      <c r="Y14" s="260" t="s">
        <v>80</v>
      </c>
      <c r="Z14" s="267" t="s">
        <v>53</v>
      </c>
      <c r="AA14" s="260" t="s">
        <v>92</v>
      </c>
      <c r="AB14" s="260" t="s">
        <v>83</v>
      </c>
      <c r="AC14" s="266" t="s">
        <v>82</v>
      </c>
      <c r="AD14" s="260" t="s">
        <v>91</v>
      </c>
      <c r="AE14" s="260" t="s">
        <v>84</v>
      </c>
      <c r="AF14" s="260" t="s">
        <v>50</v>
      </c>
      <c r="AG14" s="260" t="s">
        <v>85</v>
      </c>
      <c r="AH14" s="107" t="s">
        <v>86</v>
      </c>
    </row>
    <row r="15" spans="1:34" s="57" customFormat="1" ht="21.6" customHeight="1" x14ac:dyDescent="0.25">
      <c r="A15" s="34" t="s">
        <v>0</v>
      </c>
      <c r="B15" s="59">
        <f t="shared" ref="B15:AG15" si="0">SUM(B16:B23)</f>
        <v>50.1</v>
      </c>
      <c r="C15" s="59">
        <f t="shared" si="0"/>
        <v>117.1</v>
      </c>
      <c r="D15" s="59">
        <f t="shared" si="0"/>
        <v>104.10850000000001</v>
      </c>
      <c r="E15" s="59">
        <f t="shared" si="0"/>
        <v>76.886120300000002</v>
      </c>
      <c r="F15" s="59">
        <f t="shared" si="0"/>
        <v>37.230000000000004</v>
      </c>
      <c r="G15" s="59">
        <f t="shared" si="0"/>
        <v>202.785</v>
      </c>
      <c r="H15" s="59">
        <f t="shared" si="0"/>
        <v>10.486000000000001</v>
      </c>
      <c r="I15" s="59">
        <f t="shared" si="0"/>
        <v>33.380000000000003</v>
      </c>
      <c r="J15" s="59">
        <f t="shared" si="0"/>
        <v>96.3</v>
      </c>
      <c r="K15" s="59">
        <f t="shared" si="0"/>
        <v>79.111999999999995</v>
      </c>
      <c r="L15" s="59">
        <f t="shared" si="0"/>
        <v>378.24</v>
      </c>
      <c r="M15" s="59">
        <f t="shared" si="0"/>
        <v>225.10900000000001</v>
      </c>
      <c r="N15" s="59">
        <f t="shared" si="0"/>
        <v>51</v>
      </c>
      <c r="O15" s="59">
        <f t="shared" si="0"/>
        <v>201.10000000000002</v>
      </c>
      <c r="P15" s="59">
        <f t="shared" si="0"/>
        <v>42.97</v>
      </c>
      <c r="Q15" s="59">
        <f t="shared" si="0"/>
        <v>74.5</v>
      </c>
      <c r="R15" s="59">
        <f t="shared" si="0"/>
        <v>16.676000000000002</v>
      </c>
      <c r="S15" s="59">
        <f t="shared" si="0"/>
        <v>287.58999999999997</v>
      </c>
      <c r="T15" s="59">
        <f t="shared" si="0"/>
        <v>91.300000000000011</v>
      </c>
      <c r="U15" s="59">
        <f t="shared" si="0"/>
        <v>263.495</v>
      </c>
      <c r="V15" s="59">
        <f t="shared" si="0"/>
        <v>193.14999999999998</v>
      </c>
      <c r="W15" s="59">
        <f t="shared" si="0"/>
        <v>0</v>
      </c>
      <c r="X15" s="59">
        <f t="shared" si="0"/>
        <v>0</v>
      </c>
      <c r="Y15" s="59">
        <f t="shared" si="0"/>
        <v>11.74</v>
      </c>
      <c r="Z15" s="59">
        <f t="shared" si="0"/>
        <v>23.41</v>
      </c>
      <c r="AA15" s="59">
        <f t="shared" si="0"/>
        <v>33.248999999999995</v>
      </c>
      <c r="AB15" s="59">
        <f t="shared" si="0"/>
        <v>4.3099999999999996</v>
      </c>
      <c r="AC15" s="59">
        <f t="shared" si="0"/>
        <v>7.5648</v>
      </c>
      <c r="AD15" s="59">
        <f t="shared" si="0"/>
        <v>125.3</v>
      </c>
      <c r="AE15" s="59">
        <f t="shared" si="0"/>
        <v>89.286650000000009</v>
      </c>
      <c r="AF15" s="59">
        <f t="shared" si="0"/>
        <v>88.36</v>
      </c>
      <c r="AG15" s="59">
        <f t="shared" si="0"/>
        <v>31</v>
      </c>
      <c r="AH15" s="76">
        <f>SUM(B15:AG15)</f>
        <v>3046.8380702999998</v>
      </c>
    </row>
    <row r="16" spans="1:34" ht="18" customHeight="1" x14ac:dyDescent="0.25">
      <c r="A16" s="60" t="s">
        <v>4</v>
      </c>
      <c r="B16" s="4">
        <v>0</v>
      </c>
      <c r="C16" s="2">
        <v>55.2</v>
      </c>
      <c r="D16" s="2">
        <v>38.520000000000003</v>
      </c>
      <c r="E16" s="2">
        <v>51.375999999999998</v>
      </c>
      <c r="F16" s="6">
        <v>0</v>
      </c>
      <c r="G16" s="17">
        <v>79.655000000000001</v>
      </c>
      <c r="H16" s="6">
        <v>0</v>
      </c>
      <c r="I16" s="6">
        <v>0</v>
      </c>
      <c r="J16" s="6">
        <v>0</v>
      </c>
      <c r="K16" s="6">
        <v>0</v>
      </c>
      <c r="L16" s="25">
        <v>114.36</v>
      </c>
      <c r="M16" s="6">
        <v>0</v>
      </c>
      <c r="N16" s="4">
        <v>0</v>
      </c>
      <c r="O16" s="2">
        <v>115.4</v>
      </c>
      <c r="P16" s="4">
        <v>0</v>
      </c>
      <c r="Q16" s="6">
        <v>0</v>
      </c>
      <c r="R16" s="6">
        <v>0</v>
      </c>
      <c r="S16" s="17">
        <v>104.99</v>
      </c>
      <c r="T16" s="2">
        <v>42.7</v>
      </c>
      <c r="U16" s="2">
        <v>100.67</v>
      </c>
      <c r="V16" s="2">
        <v>64.95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2">
        <v>89</v>
      </c>
      <c r="AE16" s="2">
        <v>33.421650000000007</v>
      </c>
      <c r="AF16" s="2">
        <v>28.54</v>
      </c>
      <c r="AG16" s="5">
        <v>19.5</v>
      </c>
      <c r="AH16" s="76">
        <f t="shared" ref="AH16:AH59" si="1">SUM(B16:AG16)</f>
        <v>938.28264999999999</v>
      </c>
    </row>
    <row r="17" spans="1:35" x14ac:dyDescent="0.25">
      <c r="A17" s="60" t="s">
        <v>5</v>
      </c>
      <c r="B17" s="2">
        <v>18.600000000000001</v>
      </c>
      <c r="C17" s="3">
        <v>18.899999999999999</v>
      </c>
      <c r="D17" s="3">
        <v>15.026</v>
      </c>
      <c r="E17" s="3">
        <v>25.510120300000004</v>
      </c>
      <c r="F17" s="7">
        <v>0</v>
      </c>
      <c r="G17" s="12">
        <v>0</v>
      </c>
      <c r="H17" s="12">
        <v>0</v>
      </c>
      <c r="I17" s="22">
        <v>33.380000000000003</v>
      </c>
      <c r="J17" s="22">
        <v>20.8</v>
      </c>
      <c r="K17" s="18">
        <v>32.283000000000001</v>
      </c>
      <c r="L17" s="26">
        <v>40</v>
      </c>
      <c r="M17" s="22">
        <v>66.149000000000001</v>
      </c>
      <c r="N17" s="5">
        <v>9.1999999999999993</v>
      </c>
      <c r="O17" s="4">
        <v>0</v>
      </c>
      <c r="P17" s="4">
        <v>0</v>
      </c>
      <c r="Q17" s="27">
        <v>22</v>
      </c>
      <c r="R17" s="22">
        <v>5.8760000000000003</v>
      </c>
      <c r="S17" s="18">
        <v>47.14</v>
      </c>
      <c r="T17" s="2">
        <v>7.1</v>
      </c>
      <c r="U17" s="2">
        <v>51.57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3">
        <v>15.022</v>
      </c>
      <c r="AB17" s="3">
        <v>3.32</v>
      </c>
      <c r="AC17" s="5">
        <v>3.7824</v>
      </c>
      <c r="AD17" s="5">
        <v>5.5</v>
      </c>
      <c r="AE17" s="2">
        <v>17.7</v>
      </c>
      <c r="AF17" s="2">
        <v>12.3</v>
      </c>
      <c r="AG17" s="4">
        <v>0</v>
      </c>
      <c r="AH17" s="76">
        <f t="shared" si="1"/>
        <v>471.15852029999996</v>
      </c>
    </row>
    <row r="18" spans="1:35" x14ac:dyDescent="0.25">
      <c r="A18" s="60" t="s">
        <v>6</v>
      </c>
      <c r="B18" s="5">
        <v>3.8</v>
      </c>
      <c r="C18" s="2">
        <v>8.6999999999999993</v>
      </c>
      <c r="D18" s="4">
        <v>0</v>
      </c>
      <c r="E18" s="4">
        <v>0</v>
      </c>
      <c r="F18" s="7">
        <v>0</v>
      </c>
      <c r="G18" s="12">
        <v>0</v>
      </c>
      <c r="H18" s="12">
        <v>0</v>
      </c>
      <c r="I18" s="12">
        <v>0</v>
      </c>
      <c r="J18" s="12">
        <v>0</v>
      </c>
      <c r="K18" s="24">
        <v>23.204000000000001</v>
      </c>
      <c r="L18" s="12">
        <v>0</v>
      </c>
      <c r="M18" s="12">
        <v>0</v>
      </c>
      <c r="N18" s="2">
        <v>8.3000000000000007</v>
      </c>
      <c r="O18" s="5">
        <v>5.5</v>
      </c>
      <c r="P18" s="2">
        <v>17.3</v>
      </c>
      <c r="Q18" s="12">
        <v>0</v>
      </c>
      <c r="R18" s="18">
        <v>6.3</v>
      </c>
      <c r="S18" s="15">
        <v>0</v>
      </c>
      <c r="T18" s="3">
        <v>4</v>
      </c>
      <c r="U18" s="4">
        <v>0</v>
      </c>
      <c r="V18" s="4">
        <v>0</v>
      </c>
      <c r="W18" s="4">
        <v>0</v>
      </c>
      <c r="X18" s="4">
        <v>0</v>
      </c>
      <c r="Y18" s="2">
        <v>8.1</v>
      </c>
      <c r="Z18" s="4">
        <v>0</v>
      </c>
      <c r="AA18" s="3">
        <v>14.317</v>
      </c>
      <c r="AB18" s="4">
        <v>0</v>
      </c>
      <c r="AC18" s="4">
        <v>0</v>
      </c>
      <c r="AD18" s="4">
        <v>6</v>
      </c>
      <c r="AE18" s="4">
        <v>0</v>
      </c>
      <c r="AF18" s="4">
        <v>0</v>
      </c>
      <c r="AG18" s="4">
        <v>0</v>
      </c>
      <c r="AH18" s="76">
        <f t="shared" si="1"/>
        <v>105.52099999999999</v>
      </c>
    </row>
    <row r="19" spans="1:35" ht="15" customHeight="1" x14ac:dyDescent="0.25">
      <c r="A19" s="60" t="s">
        <v>7</v>
      </c>
      <c r="B19" s="4">
        <v>0</v>
      </c>
      <c r="C19" s="4">
        <v>0</v>
      </c>
      <c r="D19" s="2">
        <v>8.2200000000000006</v>
      </c>
      <c r="E19" s="4">
        <v>0</v>
      </c>
      <c r="F19" s="9">
        <v>16.5</v>
      </c>
      <c r="G19" s="13">
        <v>0</v>
      </c>
      <c r="H19" s="13">
        <v>0</v>
      </c>
      <c r="I19" s="13">
        <v>0</v>
      </c>
      <c r="J19" s="19">
        <v>18.3</v>
      </c>
      <c r="K19" s="13">
        <v>0</v>
      </c>
      <c r="L19" s="19">
        <v>40.630000000000003</v>
      </c>
      <c r="M19" s="19">
        <v>48.31</v>
      </c>
      <c r="N19" s="4">
        <v>0</v>
      </c>
      <c r="O19" s="4">
        <v>0</v>
      </c>
      <c r="P19" s="4">
        <v>0</v>
      </c>
      <c r="Q19" s="13">
        <v>0</v>
      </c>
      <c r="R19" s="16">
        <v>4.5</v>
      </c>
      <c r="S19" s="18">
        <v>59.85</v>
      </c>
      <c r="T19" s="4">
        <v>0</v>
      </c>
      <c r="U19" s="4">
        <v>0</v>
      </c>
      <c r="V19" s="2">
        <v>49.4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76">
        <f t="shared" si="1"/>
        <v>245.71</v>
      </c>
    </row>
    <row r="20" spans="1:35" ht="15" customHeight="1" x14ac:dyDescent="0.25">
      <c r="A20" s="60" t="s">
        <v>40</v>
      </c>
      <c r="B20" s="4">
        <v>0</v>
      </c>
      <c r="C20" s="5">
        <v>3.1</v>
      </c>
      <c r="D20" s="4">
        <v>0</v>
      </c>
      <c r="E20" s="4">
        <v>0</v>
      </c>
      <c r="F20" s="8">
        <v>0</v>
      </c>
      <c r="G20" s="16">
        <v>8.92</v>
      </c>
      <c r="H20" s="16">
        <v>7.56</v>
      </c>
      <c r="I20" s="12">
        <v>0</v>
      </c>
      <c r="J20" s="16">
        <v>9.6999999999999993</v>
      </c>
      <c r="K20" s="13">
        <v>0</v>
      </c>
      <c r="L20" s="13">
        <v>0</v>
      </c>
      <c r="M20" s="19">
        <v>1.5</v>
      </c>
      <c r="N20" s="3">
        <v>4.9000000000000004</v>
      </c>
      <c r="O20" s="4">
        <v>0</v>
      </c>
      <c r="P20" s="5">
        <v>13.92</v>
      </c>
      <c r="Q20" s="20">
        <v>8.8000000000000007</v>
      </c>
      <c r="R20" s="13">
        <v>0</v>
      </c>
      <c r="S20" s="18">
        <v>12.75</v>
      </c>
      <c r="T20" s="2">
        <v>4.5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2">
        <v>12.3</v>
      </c>
      <c r="AA20" s="4">
        <v>0</v>
      </c>
      <c r="AB20" s="3">
        <v>0.99</v>
      </c>
      <c r="AC20" s="4">
        <v>0</v>
      </c>
      <c r="AD20" s="2">
        <v>1.8</v>
      </c>
      <c r="AE20" s="4">
        <v>0</v>
      </c>
      <c r="AF20" s="2">
        <v>18.25</v>
      </c>
      <c r="AG20" s="2">
        <v>11.5</v>
      </c>
      <c r="AH20" s="76">
        <f t="shared" si="1"/>
        <v>120.49</v>
      </c>
    </row>
    <row r="21" spans="1:35" ht="15" customHeight="1" x14ac:dyDescent="0.25">
      <c r="A21" s="60" t="s">
        <v>8</v>
      </c>
      <c r="B21" s="2">
        <v>27.7</v>
      </c>
      <c r="C21" s="2">
        <v>31.2</v>
      </c>
      <c r="D21" s="2">
        <v>42.342500000000001</v>
      </c>
      <c r="E21" s="4">
        <v>0</v>
      </c>
      <c r="F21" s="11">
        <v>20.23</v>
      </c>
      <c r="G21" s="18">
        <v>114.21</v>
      </c>
      <c r="H21" s="18">
        <v>2.9260000000000002</v>
      </c>
      <c r="I21" s="12">
        <v>0</v>
      </c>
      <c r="J21" s="18">
        <v>47.5</v>
      </c>
      <c r="K21" s="18">
        <v>23.625</v>
      </c>
      <c r="L21" s="18">
        <v>183.25</v>
      </c>
      <c r="M21" s="18">
        <v>109.15</v>
      </c>
      <c r="N21" s="2">
        <v>28.6</v>
      </c>
      <c r="O21" s="2">
        <v>80.2</v>
      </c>
      <c r="P21" s="2">
        <v>11.75</v>
      </c>
      <c r="Q21" s="18">
        <v>43.7</v>
      </c>
      <c r="R21" s="12">
        <v>0</v>
      </c>
      <c r="S21" s="15">
        <v>0</v>
      </c>
      <c r="T21" s="2">
        <v>33</v>
      </c>
      <c r="U21" s="4">
        <v>0</v>
      </c>
      <c r="V21" s="2">
        <v>78.8</v>
      </c>
      <c r="W21" s="4">
        <v>0</v>
      </c>
      <c r="X21" s="4">
        <v>0</v>
      </c>
      <c r="Y21" s="2">
        <v>3.64</v>
      </c>
      <c r="Z21" s="3">
        <v>11.11</v>
      </c>
      <c r="AA21" s="2">
        <v>3.91</v>
      </c>
      <c r="AB21" s="4">
        <v>0</v>
      </c>
      <c r="AC21" s="5">
        <v>3.7824</v>
      </c>
      <c r="AD21" s="2">
        <v>23</v>
      </c>
      <c r="AE21" s="2">
        <v>32.664999999999999</v>
      </c>
      <c r="AF21" s="2">
        <v>29.27</v>
      </c>
      <c r="AG21" s="4">
        <v>0</v>
      </c>
      <c r="AH21" s="76">
        <f t="shared" si="1"/>
        <v>985.56090000000006</v>
      </c>
    </row>
    <row r="22" spans="1:35" x14ac:dyDescent="0.25">
      <c r="A22" s="60" t="s">
        <v>9</v>
      </c>
      <c r="B22" s="4">
        <v>0</v>
      </c>
      <c r="C22" s="4">
        <v>0</v>
      </c>
      <c r="D22" s="4">
        <v>0</v>
      </c>
      <c r="E22" s="4">
        <v>0</v>
      </c>
      <c r="F22" s="10">
        <v>0.5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4">
        <v>0</v>
      </c>
      <c r="O22" s="4">
        <v>0</v>
      </c>
      <c r="P22" s="4">
        <v>0</v>
      </c>
      <c r="Q22" s="14">
        <v>0</v>
      </c>
      <c r="R22" s="14">
        <v>0</v>
      </c>
      <c r="S22" s="28">
        <v>62.86</v>
      </c>
      <c r="T22" s="4">
        <v>0</v>
      </c>
      <c r="U22" s="2">
        <v>111.255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76">
        <f t="shared" si="1"/>
        <v>174.61500000000001</v>
      </c>
    </row>
    <row r="23" spans="1:35" x14ac:dyDescent="0.25">
      <c r="A23" s="60" t="s">
        <v>10</v>
      </c>
      <c r="B23" s="4">
        <v>0</v>
      </c>
      <c r="C23" s="4">
        <v>0</v>
      </c>
      <c r="D23" s="4">
        <v>0</v>
      </c>
      <c r="E23" s="4">
        <v>0</v>
      </c>
      <c r="F23" s="8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4">
        <v>0</v>
      </c>
      <c r="O23" s="4">
        <v>0</v>
      </c>
      <c r="P23" s="4">
        <v>0</v>
      </c>
      <c r="Q23" s="13">
        <v>0</v>
      </c>
      <c r="R23" s="13">
        <v>0</v>
      </c>
      <c r="S23" s="15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2">
        <v>5.5</v>
      </c>
      <c r="AF23" s="4">
        <v>0</v>
      </c>
      <c r="AG23" s="4">
        <v>0</v>
      </c>
      <c r="AH23" s="76">
        <f t="shared" si="1"/>
        <v>5.5</v>
      </c>
      <c r="AI23" s="61">
        <f>AH23+AG23+AF23+AE23+AD23+AC23+AB23+Y23+X23+W23+V23+U23+T23+S23+R23+Q23+O23+N23+M23+L23+K23+J23+I23+H23+G23+F23+D23</f>
        <v>11</v>
      </c>
    </row>
    <row r="24" spans="1:35" x14ac:dyDescent="0.25">
      <c r="A24" s="262" t="s">
        <v>1</v>
      </c>
      <c r="B24" s="35">
        <f t="shared" ref="B24:AG24" si="2">SUM(B25:B41)</f>
        <v>39.1</v>
      </c>
      <c r="C24" s="35">
        <f t="shared" si="2"/>
        <v>123.7</v>
      </c>
      <c r="D24" s="35">
        <f t="shared" si="2"/>
        <v>3.1</v>
      </c>
      <c r="E24" s="35">
        <f t="shared" si="2"/>
        <v>0</v>
      </c>
      <c r="F24" s="35">
        <f t="shared" si="2"/>
        <v>26.728000000000002</v>
      </c>
      <c r="G24" s="35">
        <f t="shared" si="2"/>
        <v>173.73000000000002</v>
      </c>
      <c r="H24" s="35">
        <f t="shared" si="2"/>
        <v>94.67</v>
      </c>
      <c r="I24" s="35">
        <f t="shared" si="2"/>
        <v>11.935</v>
      </c>
      <c r="J24" s="35">
        <f t="shared" si="2"/>
        <v>135.69999999999999</v>
      </c>
      <c r="K24" s="35">
        <f t="shared" si="2"/>
        <v>151.5</v>
      </c>
      <c r="L24" s="35">
        <f t="shared" si="2"/>
        <v>42.7</v>
      </c>
      <c r="M24" s="35">
        <f t="shared" si="2"/>
        <v>52.680010000000003</v>
      </c>
      <c r="N24" s="35">
        <f t="shared" si="2"/>
        <v>64.669999999999987</v>
      </c>
      <c r="O24" s="35">
        <f t="shared" si="2"/>
        <v>49.45</v>
      </c>
      <c r="P24" s="35">
        <f t="shared" si="2"/>
        <v>191.73239999999998</v>
      </c>
      <c r="Q24" s="35">
        <f t="shared" si="2"/>
        <v>24.700000000000003</v>
      </c>
      <c r="R24" s="35">
        <f t="shared" si="2"/>
        <v>5.8000000000000007</v>
      </c>
      <c r="S24" s="35">
        <f t="shared" si="2"/>
        <v>215.23999999999998</v>
      </c>
      <c r="T24" s="35">
        <f t="shared" si="2"/>
        <v>28.6</v>
      </c>
      <c r="U24" s="35">
        <f t="shared" si="2"/>
        <v>175.8</v>
      </c>
      <c r="V24" s="35">
        <f t="shared" si="2"/>
        <v>34.450000000000003</v>
      </c>
      <c r="W24" s="35">
        <f t="shared" si="2"/>
        <v>21.1</v>
      </c>
      <c r="X24" s="35">
        <f t="shared" si="2"/>
        <v>26.474999999999998</v>
      </c>
      <c r="Y24" s="35">
        <f t="shared" si="2"/>
        <v>33.965000000000003</v>
      </c>
      <c r="Z24" s="35">
        <f t="shared" si="2"/>
        <v>9.9350000000000005</v>
      </c>
      <c r="AA24" s="35">
        <f t="shared" si="2"/>
        <v>108.06</v>
      </c>
      <c r="AB24" s="35">
        <f t="shared" si="2"/>
        <v>41.2</v>
      </c>
      <c r="AC24" s="35">
        <f t="shared" si="2"/>
        <v>182.4</v>
      </c>
      <c r="AD24" s="35">
        <f t="shared" si="2"/>
        <v>11.2</v>
      </c>
      <c r="AE24" s="35">
        <f t="shared" si="2"/>
        <v>65.8</v>
      </c>
      <c r="AF24" s="35">
        <f t="shared" si="2"/>
        <v>126.8</v>
      </c>
      <c r="AG24" s="35">
        <f t="shared" si="2"/>
        <v>0.4</v>
      </c>
      <c r="AH24" s="76">
        <f t="shared" si="1"/>
        <v>2273.3204099999998</v>
      </c>
    </row>
    <row r="25" spans="1:35" x14ac:dyDescent="0.25">
      <c r="A25" s="60" t="s">
        <v>11</v>
      </c>
      <c r="B25" s="4">
        <v>0</v>
      </c>
      <c r="C25" s="3">
        <v>44.4</v>
      </c>
      <c r="D25" s="4">
        <v>0</v>
      </c>
      <c r="E25" s="4">
        <v>0</v>
      </c>
      <c r="F25" s="9">
        <v>4.4400000000000004</v>
      </c>
      <c r="G25" s="13">
        <v>0</v>
      </c>
      <c r="H25" s="19">
        <v>8.35</v>
      </c>
      <c r="I25" s="13">
        <v>0</v>
      </c>
      <c r="J25" s="20">
        <v>11.9</v>
      </c>
      <c r="K25" s="20">
        <v>14.2</v>
      </c>
      <c r="L25" s="13">
        <v>0</v>
      </c>
      <c r="M25" s="13">
        <v>0</v>
      </c>
      <c r="N25" s="5">
        <v>12.3</v>
      </c>
      <c r="O25" s="4">
        <v>0</v>
      </c>
      <c r="P25" s="2">
        <v>12.442399999999999</v>
      </c>
      <c r="Q25" s="13">
        <v>0</v>
      </c>
      <c r="R25" s="13">
        <v>0</v>
      </c>
      <c r="S25" s="15">
        <v>0</v>
      </c>
      <c r="T25" s="4">
        <v>0</v>
      </c>
      <c r="U25" s="2">
        <v>9.6300000000000008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3">
        <v>4.9000000000000004</v>
      </c>
      <c r="AE25" s="2">
        <v>6.5</v>
      </c>
      <c r="AF25" s="4">
        <v>0</v>
      </c>
      <c r="AG25" s="4">
        <v>0</v>
      </c>
      <c r="AH25" s="76">
        <f t="shared" si="1"/>
        <v>129.0624</v>
      </c>
    </row>
    <row r="26" spans="1:35" x14ac:dyDescent="0.25">
      <c r="A26" s="60" t="s">
        <v>12</v>
      </c>
      <c r="B26" s="4">
        <v>0</v>
      </c>
      <c r="C26" s="4">
        <v>0</v>
      </c>
      <c r="D26" s="4">
        <v>0</v>
      </c>
      <c r="E26" s="4">
        <v>0</v>
      </c>
      <c r="F26" s="8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4">
        <v>0</v>
      </c>
      <c r="O26" s="4">
        <v>0</v>
      </c>
      <c r="P26" s="4">
        <v>0</v>
      </c>
      <c r="Q26" s="13">
        <v>0</v>
      </c>
      <c r="R26" s="13">
        <v>0</v>
      </c>
      <c r="S26" s="15">
        <v>0</v>
      </c>
      <c r="T26" s="2">
        <v>26.8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76">
        <f t="shared" si="1"/>
        <v>26.8</v>
      </c>
    </row>
    <row r="27" spans="1:35" x14ac:dyDescent="0.25">
      <c r="A27" s="60" t="s">
        <v>13</v>
      </c>
      <c r="B27" s="3">
        <v>37.299999999999997</v>
      </c>
      <c r="C27" s="4">
        <v>0</v>
      </c>
      <c r="D27" s="4">
        <v>0</v>
      </c>
      <c r="E27" s="4">
        <v>0</v>
      </c>
      <c r="F27" s="8">
        <v>0</v>
      </c>
      <c r="G27" s="19">
        <v>48.2</v>
      </c>
      <c r="H27" s="13">
        <v>0</v>
      </c>
      <c r="I27" s="16">
        <v>10.435</v>
      </c>
      <c r="J27" s="13">
        <v>0</v>
      </c>
      <c r="K27" s="20">
        <v>3.27</v>
      </c>
      <c r="L27" s="13">
        <v>0</v>
      </c>
      <c r="M27" s="13">
        <v>0</v>
      </c>
      <c r="N27" s="4">
        <v>0</v>
      </c>
      <c r="O27" s="4">
        <v>0</v>
      </c>
      <c r="P27" s="4">
        <v>0</v>
      </c>
      <c r="Q27" s="13">
        <v>0</v>
      </c>
      <c r="R27" s="16">
        <v>5.4</v>
      </c>
      <c r="S27" s="15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5">
        <v>11.865</v>
      </c>
      <c r="Z27" s="4">
        <v>8.4350000000000005</v>
      </c>
      <c r="AA27" s="3">
        <v>40.200000000000003</v>
      </c>
      <c r="AB27" s="5">
        <v>6</v>
      </c>
      <c r="AC27" s="3">
        <v>56.4</v>
      </c>
      <c r="AD27" s="4">
        <v>0</v>
      </c>
      <c r="AE27" s="4">
        <v>0</v>
      </c>
      <c r="AF27" s="4">
        <v>0</v>
      </c>
      <c r="AG27" s="4">
        <v>0</v>
      </c>
      <c r="AH27" s="76">
        <f t="shared" si="1"/>
        <v>227.50500000000002</v>
      </c>
    </row>
    <row r="28" spans="1:35" x14ac:dyDescent="0.25">
      <c r="A28" s="60" t="s">
        <v>14</v>
      </c>
      <c r="B28" s="4">
        <v>0</v>
      </c>
      <c r="C28" s="4">
        <v>0</v>
      </c>
      <c r="D28" s="4">
        <v>0</v>
      </c>
      <c r="E28" s="4">
        <v>0</v>
      </c>
      <c r="F28" s="9">
        <v>19.440000000000001</v>
      </c>
      <c r="G28" s="13">
        <v>0</v>
      </c>
      <c r="H28" s="19">
        <v>85</v>
      </c>
      <c r="I28" s="13">
        <v>0</v>
      </c>
      <c r="J28" s="13">
        <v>0</v>
      </c>
      <c r="K28" s="19">
        <v>130</v>
      </c>
      <c r="L28" s="13">
        <v>0</v>
      </c>
      <c r="M28" s="13">
        <v>0</v>
      </c>
      <c r="N28" s="4">
        <v>0</v>
      </c>
      <c r="O28" s="2">
        <v>43</v>
      </c>
      <c r="P28" s="4">
        <v>0</v>
      </c>
      <c r="Q28" s="13">
        <v>0</v>
      </c>
      <c r="R28" s="13">
        <v>0</v>
      </c>
      <c r="S28" s="15">
        <v>0</v>
      </c>
      <c r="T28" s="4">
        <v>0</v>
      </c>
      <c r="U28" s="2">
        <v>120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3">
        <v>67.86</v>
      </c>
      <c r="AB28" s="2">
        <v>35.200000000000003</v>
      </c>
      <c r="AC28" s="4">
        <v>0</v>
      </c>
      <c r="AD28" s="4">
        <v>0</v>
      </c>
      <c r="AE28" s="2">
        <v>55</v>
      </c>
      <c r="AF28" s="4">
        <v>0</v>
      </c>
      <c r="AG28" s="4">
        <v>0</v>
      </c>
      <c r="AH28" s="76">
        <f t="shared" si="1"/>
        <v>555.5</v>
      </c>
    </row>
    <row r="29" spans="1:35" x14ac:dyDescent="0.25">
      <c r="A29" s="60" t="s">
        <v>15</v>
      </c>
      <c r="B29" s="4">
        <v>0</v>
      </c>
      <c r="C29" s="4">
        <v>0</v>
      </c>
      <c r="D29" s="4">
        <v>0</v>
      </c>
      <c r="E29" s="4">
        <v>0</v>
      </c>
      <c r="F29" s="8">
        <v>0</v>
      </c>
      <c r="G29" s="20">
        <v>98.2</v>
      </c>
      <c r="H29" s="13">
        <v>0</v>
      </c>
      <c r="I29" s="13">
        <v>0</v>
      </c>
      <c r="J29" s="19">
        <v>116.7</v>
      </c>
      <c r="K29" s="13">
        <v>0</v>
      </c>
      <c r="L29" s="13">
        <v>0</v>
      </c>
      <c r="M29" s="13">
        <v>0</v>
      </c>
      <c r="N29" s="4">
        <v>0</v>
      </c>
      <c r="O29" s="4">
        <v>0</v>
      </c>
      <c r="P29" s="2">
        <v>135</v>
      </c>
      <c r="Q29" s="13">
        <v>0</v>
      </c>
      <c r="R29" s="13">
        <v>0</v>
      </c>
      <c r="S29" s="24">
        <v>146.75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2">
        <v>126</v>
      </c>
      <c r="AD29" s="4">
        <v>0</v>
      </c>
      <c r="AE29" s="4">
        <v>0</v>
      </c>
      <c r="AF29" s="2">
        <v>126.8</v>
      </c>
      <c r="AG29" s="4">
        <v>0</v>
      </c>
      <c r="AH29" s="76">
        <f t="shared" si="1"/>
        <v>749.44999999999993</v>
      </c>
    </row>
    <row r="30" spans="1:35" x14ac:dyDescent="0.25">
      <c r="A30" s="60" t="s">
        <v>16</v>
      </c>
      <c r="B30" s="4">
        <v>0</v>
      </c>
      <c r="C30" s="2">
        <v>63.1</v>
      </c>
      <c r="D30" s="4">
        <v>0</v>
      </c>
      <c r="E30" s="4">
        <v>0</v>
      </c>
      <c r="F30" s="8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4">
        <v>0</v>
      </c>
      <c r="O30" s="4">
        <v>0</v>
      </c>
      <c r="P30" s="4">
        <v>0</v>
      </c>
      <c r="Q30" s="13">
        <v>0</v>
      </c>
      <c r="R30" s="13">
        <v>0</v>
      </c>
      <c r="S30" s="15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76">
        <f t="shared" si="1"/>
        <v>63.1</v>
      </c>
    </row>
    <row r="31" spans="1:35" x14ac:dyDescent="0.25">
      <c r="A31" s="60" t="s">
        <v>17</v>
      </c>
      <c r="B31" s="4">
        <v>0</v>
      </c>
      <c r="C31" s="4">
        <v>0</v>
      </c>
      <c r="D31" s="2">
        <v>3.1</v>
      </c>
      <c r="E31" s="4">
        <v>0</v>
      </c>
      <c r="F31" s="9">
        <v>1.7</v>
      </c>
      <c r="G31" s="13">
        <v>0</v>
      </c>
      <c r="H31" s="16">
        <v>0.9</v>
      </c>
      <c r="I31" s="13">
        <v>0</v>
      </c>
      <c r="J31" s="16">
        <v>3.2</v>
      </c>
      <c r="K31" s="16">
        <v>0.59</v>
      </c>
      <c r="L31" s="16">
        <v>7.1</v>
      </c>
      <c r="M31" s="16">
        <v>5.0999999999999996</v>
      </c>
      <c r="N31" s="2">
        <v>11.67</v>
      </c>
      <c r="O31" s="2">
        <v>6.45</v>
      </c>
      <c r="P31" s="3">
        <v>3.34</v>
      </c>
      <c r="Q31" s="13">
        <v>0</v>
      </c>
      <c r="R31" s="13">
        <v>0</v>
      </c>
      <c r="S31" s="15">
        <v>0</v>
      </c>
      <c r="T31" s="4">
        <v>0</v>
      </c>
      <c r="U31" s="3">
        <v>3.27</v>
      </c>
      <c r="V31" s="3">
        <v>1.55</v>
      </c>
      <c r="W31" s="5">
        <v>0.02</v>
      </c>
      <c r="X31" s="5">
        <v>7.4999999999999997E-2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2">
        <v>4.8</v>
      </c>
      <c r="AE31" s="5">
        <v>0.1</v>
      </c>
      <c r="AF31" s="4">
        <v>0</v>
      </c>
      <c r="AG31" s="4">
        <v>0</v>
      </c>
      <c r="AH31" s="76">
        <f t="shared" si="1"/>
        <v>52.965000000000011</v>
      </c>
    </row>
    <row r="32" spans="1:35" x14ac:dyDescent="0.25">
      <c r="A32" s="60" t="s">
        <v>34</v>
      </c>
      <c r="B32" s="4">
        <v>0</v>
      </c>
      <c r="C32" s="4">
        <v>0</v>
      </c>
      <c r="D32" s="4">
        <v>0</v>
      </c>
      <c r="E32" s="4">
        <v>0</v>
      </c>
      <c r="F32" s="8">
        <v>0</v>
      </c>
      <c r="G32" s="19">
        <v>27.08</v>
      </c>
      <c r="H32" s="13">
        <v>0</v>
      </c>
      <c r="I32" s="16">
        <v>1.5</v>
      </c>
      <c r="J32" s="13">
        <v>0</v>
      </c>
      <c r="K32" s="13">
        <v>0</v>
      </c>
      <c r="L32" s="13">
        <v>0</v>
      </c>
      <c r="M32" s="20">
        <v>47.58</v>
      </c>
      <c r="N32" s="4">
        <v>0</v>
      </c>
      <c r="O32" s="4">
        <v>0</v>
      </c>
      <c r="P32" s="2">
        <v>11.25</v>
      </c>
      <c r="Q32" s="13">
        <v>0</v>
      </c>
      <c r="R32" s="13">
        <v>0</v>
      </c>
      <c r="S32" s="18">
        <v>37.1</v>
      </c>
      <c r="T32" s="4">
        <v>0</v>
      </c>
      <c r="U32" s="4">
        <v>0</v>
      </c>
      <c r="V32" s="3">
        <v>12.5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76">
        <f t="shared" si="1"/>
        <v>137.01</v>
      </c>
    </row>
    <row r="33" spans="1:34" x14ac:dyDescent="0.25">
      <c r="A33" s="60" t="s">
        <v>18</v>
      </c>
      <c r="B33" s="5">
        <v>1.6</v>
      </c>
      <c r="C33" s="2">
        <v>8</v>
      </c>
      <c r="D33" s="4">
        <v>0</v>
      </c>
      <c r="E33" s="4">
        <v>0</v>
      </c>
      <c r="F33" s="8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4">
        <v>0</v>
      </c>
      <c r="O33" s="4">
        <v>0</v>
      </c>
      <c r="P33" s="4">
        <v>0</v>
      </c>
      <c r="Q33" s="13">
        <v>0</v>
      </c>
      <c r="R33" s="13">
        <v>0</v>
      </c>
      <c r="S33" s="22">
        <v>6.89</v>
      </c>
      <c r="T33" s="3">
        <v>1.8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76">
        <f t="shared" si="1"/>
        <v>18.29</v>
      </c>
    </row>
    <row r="34" spans="1:34" x14ac:dyDescent="0.25">
      <c r="A34" s="60" t="s">
        <v>19</v>
      </c>
      <c r="B34" s="4">
        <v>0.2</v>
      </c>
      <c r="C34" s="4">
        <v>0</v>
      </c>
      <c r="D34" s="4">
        <v>0</v>
      </c>
      <c r="E34" s="4">
        <v>0</v>
      </c>
      <c r="F34" s="10">
        <v>1.1479999999999999</v>
      </c>
      <c r="G34" s="13">
        <v>0.25</v>
      </c>
      <c r="H34" s="13">
        <v>0.42</v>
      </c>
      <c r="I34" s="13">
        <v>0</v>
      </c>
      <c r="J34" s="16">
        <v>3.9</v>
      </c>
      <c r="K34" s="20">
        <v>3.44</v>
      </c>
      <c r="L34" s="16">
        <v>7.6</v>
      </c>
      <c r="M34" s="13">
        <v>1.0000000000000001E-5</v>
      </c>
      <c r="N34" s="2">
        <v>3.4</v>
      </c>
      <c r="O34" s="4">
        <v>0</v>
      </c>
      <c r="P34" s="4">
        <v>0</v>
      </c>
      <c r="Q34" s="16">
        <v>2.1</v>
      </c>
      <c r="R34" s="13">
        <v>0</v>
      </c>
      <c r="S34" s="15">
        <v>0</v>
      </c>
      <c r="T34" s="4">
        <v>0</v>
      </c>
      <c r="U34" s="4">
        <v>0</v>
      </c>
      <c r="V34" s="5">
        <v>0.6</v>
      </c>
      <c r="W34" s="4">
        <v>0</v>
      </c>
      <c r="X34" s="4">
        <v>0</v>
      </c>
      <c r="Y34" s="3">
        <v>1.5</v>
      </c>
      <c r="Z34" s="2">
        <v>1.5</v>
      </c>
      <c r="AA34" s="4">
        <v>0</v>
      </c>
      <c r="AB34" s="4">
        <v>0</v>
      </c>
      <c r="AC34" s="4">
        <v>0</v>
      </c>
      <c r="AD34" s="5">
        <v>1.5</v>
      </c>
      <c r="AE34" s="3">
        <v>4.2</v>
      </c>
      <c r="AF34" s="4">
        <v>0</v>
      </c>
      <c r="AG34" s="5">
        <v>0.4</v>
      </c>
      <c r="AH34" s="76">
        <f t="shared" si="1"/>
        <v>32.158009999999997</v>
      </c>
    </row>
    <row r="35" spans="1:34" x14ac:dyDescent="0.25">
      <c r="A35" s="60" t="s">
        <v>20</v>
      </c>
      <c r="B35" s="4">
        <v>0</v>
      </c>
      <c r="C35" s="4">
        <v>0</v>
      </c>
      <c r="D35" s="4">
        <v>0</v>
      </c>
      <c r="E35" s="4">
        <v>0</v>
      </c>
      <c r="F35" s="8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4">
        <v>0</v>
      </c>
      <c r="O35" s="4">
        <v>0</v>
      </c>
      <c r="P35" s="4">
        <v>0</v>
      </c>
      <c r="Q35" s="13">
        <v>0</v>
      </c>
      <c r="R35" s="13">
        <v>0</v>
      </c>
      <c r="S35" s="15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76">
        <f t="shared" si="1"/>
        <v>0</v>
      </c>
    </row>
    <row r="36" spans="1:34" x14ac:dyDescent="0.25">
      <c r="A36" s="60" t="s">
        <v>21</v>
      </c>
      <c r="B36" s="4">
        <v>0</v>
      </c>
      <c r="C36" s="4">
        <v>0</v>
      </c>
      <c r="D36" s="4">
        <v>0</v>
      </c>
      <c r="E36" s="4">
        <v>0</v>
      </c>
      <c r="F36" s="8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4">
        <v>0</v>
      </c>
      <c r="O36" s="4">
        <v>0</v>
      </c>
      <c r="P36" s="4">
        <v>0</v>
      </c>
      <c r="Q36" s="13">
        <v>0</v>
      </c>
      <c r="R36" s="13">
        <v>0.4</v>
      </c>
      <c r="S36" s="15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76">
        <f t="shared" si="1"/>
        <v>0.4</v>
      </c>
    </row>
    <row r="37" spans="1:34" x14ac:dyDescent="0.25">
      <c r="A37" s="60" t="s">
        <v>22</v>
      </c>
      <c r="B37" s="4">
        <v>0</v>
      </c>
      <c r="C37" s="4">
        <v>0</v>
      </c>
      <c r="D37" s="4">
        <v>0</v>
      </c>
      <c r="E37" s="4">
        <v>0</v>
      </c>
      <c r="F37" s="8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4">
        <v>0</v>
      </c>
      <c r="O37" s="4">
        <v>0</v>
      </c>
      <c r="P37" s="4">
        <v>0</v>
      </c>
      <c r="Q37" s="13">
        <v>0</v>
      </c>
      <c r="R37" s="13">
        <v>0</v>
      </c>
      <c r="S37" s="15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76">
        <f t="shared" si="1"/>
        <v>0</v>
      </c>
    </row>
    <row r="38" spans="1:34" x14ac:dyDescent="0.25">
      <c r="A38" s="60" t="s">
        <v>23</v>
      </c>
      <c r="B38" s="4">
        <v>0</v>
      </c>
      <c r="C38" s="4">
        <v>0</v>
      </c>
      <c r="D38" s="4">
        <v>0</v>
      </c>
      <c r="E38" s="4">
        <v>0</v>
      </c>
      <c r="F38" s="8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4">
        <v>0</v>
      </c>
      <c r="O38" s="4">
        <v>0</v>
      </c>
      <c r="P38" s="4">
        <v>0</v>
      </c>
      <c r="Q38" s="13">
        <v>0</v>
      </c>
      <c r="R38" s="13">
        <v>0</v>
      </c>
      <c r="S38" s="15">
        <v>0</v>
      </c>
      <c r="T38" s="4">
        <v>0</v>
      </c>
      <c r="U38" s="4">
        <v>0</v>
      </c>
      <c r="V38" s="4">
        <v>0</v>
      </c>
      <c r="W38" s="2">
        <v>0.48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76">
        <f t="shared" si="1"/>
        <v>0.48</v>
      </c>
    </row>
    <row r="39" spans="1:34" x14ac:dyDescent="0.25">
      <c r="A39" s="60" t="s">
        <v>24</v>
      </c>
      <c r="B39" s="4">
        <v>0</v>
      </c>
      <c r="C39" s="4">
        <v>0</v>
      </c>
      <c r="D39" s="4">
        <v>0</v>
      </c>
      <c r="E39" s="4">
        <v>0</v>
      </c>
      <c r="F39" s="8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4">
        <v>0</v>
      </c>
      <c r="O39" s="4">
        <v>0</v>
      </c>
      <c r="P39" s="4">
        <v>0</v>
      </c>
      <c r="Q39" s="13">
        <v>0</v>
      </c>
      <c r="R39" s="13">
        <v>0</v>
      </c>
      <c r="S39" s="15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76">
        <f t="shared" si="1"/>
        <v>0</v>
      </c>
    </row>
    <row r="40" spans="1:34" x14ac:dyDescent="0.25">
      <c r="A40" s="60" t="s">
        <v>25</v>
      </c>
      <c r="B40" s="4">
        <v>0</v>
      </c>
      <c r="C40" s="3">
        <v>8.1999999999999993</v>
      </c>
      <c r="D40" s="4">
        <v>0</v>
      </c>
      <c r="E40" s="4">
        <v>0</v>
      </c>
      <c r="F40" s="8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4">
        <v>0</v>
      </c>
      <c r="O40" s="4">
        <v>0</v>
      </c>
      <c r="P40" s="4">
        <v>0</v>
      </c>
      <c r="Q40" s="13">
        <v>0</v>
      </c>
      <c r="R40" s="13">
        <v>0</v>
      </c>
      <c r="S40" s="15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76">
        <f t="shared" si="1"/>
        <v>8.1999999999999993</v>
      </c>
    </row>
    <row r="41" spans="1:34" x14ac:dyDescent="0.25">
      <c r="A41" s="60" t="s">
        <v>26</v>
      </c>
      <c r="B41" s="4">
        <v>0</v>
      </c>
      <c r="C41" s="4">
        <v>0</v>
      </c>
      <c r="D41" s="4">
        <v>0</v>
      </c>
      <c r="E41" s="4">
        <v>0</v>
      </c>
      <c r="F41" s="8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9">
        <v>28</v>
      </c>
      <c r="M41" s="13">
        <v>0</v>
      </c>
      <c r="N41" s="3">
        <v>37.299999999999997</v>
      </c>
      <c r="O41" s="4">
        <v>0</v>
      </c>
      <c r="P41" s="3">
        <v>29.7</v>
      </c>
      <c r="Q41" s="20">
        <v>22.6</v>
      </c>
      <c r="R41" s="13">
        <v>0</v>
      </c>
      <c r="S41" s="24">
        <v>24.5</v>
      </c>
      <c r="T41" s="4">
        <v>0</v>
      </c>
      <c r="U41" s="3">
        <v>42.9</v>
      </c>
      <c r="V41" s="2">
        <v>19.8</v>
      </c>
      <c r="W41" s="3">
        <v>20.6</v>
      </c>
      <c r="X41" s="3">
        <v>26.4</v>
      </c>
      <c r="Y41" s="3">
        <v>20.6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76">
        <f t="shared" si="1"/>
        <v>272.40000000000003</v>
      </c>
    </row>
    <row r="42" spans="1:34" x14ac:dyDescent="0.25">
      <c r="A42" s="80" t="s">
        <v>2</v>
      </c>
      <c r="B42" s="35">
        <f>SUM(B43:B49)</f>
        <v>24.5</v>
      </c>
      <c r="C42" s="35">
        <f t="shared" ref="C42:AG42" si="3">SUM(C43:C49)</f>
        <v>33.799999999999997</v>
      </c>
      <c r="D42" s="35">
        <f t="shared" si="3"/>
        <v>41.394999999999996</v>
      </c>
      <c r="E42" s="35">
        <f t="shared" si="3"/>
        <v>65.45750000000001</v>
      </c>
      <c r="F42" s="35">
        <f t="shared" si="3"/>
        <v>13.9</v>
      </c>
      <c r="G42" s="35">
        <f t="shared" si="3"/>
        <v>34.520000000000003</v>
      </c>
      <c r="H42" s="35">
        <f t="shared" si="3"/>
        <v>7.68</v>
      </c>
      <c r="I42" s="35">
        <f t="shared" si="3"/>
        <v>0.8</v>
      </c>
      <c r="J42" s="35">
        <f t="shared" si="3"/>
        <v>10.9</v>
      </c>
      <c r="K42" s="35">
        <f t="shared" si="3"/>
        <v>8.44</v>
      </c>
      <c r="L42" s="35">
        <f t="shared" si="3"/>
        <v>89.19</v>
      </c>
      <c r="M42" s="35">
        <f t="shared" si="3"/>
        <v>57.32</v>
      </c>
      <c r="N42" s="35">
        <f t="shared" si="3"/>
        <v>38.86</v>
      </c>
      <c r="O42" s="35">
        <f t="shared" si="3"/>
        <v>35.35</v>
      </c>
      <c r="P42" s="35">
        <f t="shared" si="3"/>
        <v>14.35</v>
      </c>
      <c r="Q42" s="35">
        <f t="shared" si="3"/>
        <v>16.100000000000001</v>
      </c>
      <c r="R42" s="35">
        <f t="shared" si="3"/>
        <v>11.2</v>
      </c>
      <c r="S42" s="35">
        <f t="shared" si="3"/>
        <v>3.46</v>
      </c>
      <c r="T42" s="35">
        <f t="shared" si="3"/>
        <v>37.9</v>
      </c>
      <c r="U42" s="35">
        <f t="shared" si="3"/>
        <v>41.829400000000007</v>
      </c>
      <c r="V42" s="35">
        <f t="shared" si="3"/>
        <v>76.94</v>
      </c>
      <c r="W42" s="35">
        <f t="shared" si="3"/>
        <v>0.41</v>
      </c>
      <c r="X42" s="35">
        <f t="shared" si="3"/>
        <v>19.201999999999998</v>
      </c>
      <c r="Y42" s="35">
        <f t="shared" si="3"/>
        <v>38.536999999999999</v>
      </c>
      <c r="Z42" s="35">
        <f t="shared" si="3"/>
        <v>3.89</v>
      </c>
      <c r="AA42" s="35">
        <f t="shared" si="3"/>
        <v>40.291899999999998</v>
      </c>
      <c r="AB42" s="35">
        <f t="shared" si="3"/>
        <v>0.8</v>
      </c>
      <c r="AC42" s="35">
        <f t="shared" si="3"/>
        <v>28.200000000000003</v>
      </c>
      <c r="AD42" s="35">
        <f t="shared" si="3"/>
        <v>25</v>
      </c>
      <c r="AE42" s="35">
        <f t="shared" si="3"/>
        <v>8.3800000000000008</v>
      </c>
      <c r="AF42" s="35">
        <f t="shared" si="3"/>
        <v>46.666499999999999</v>
      </c>
      <c r="AG42" s="35">
        <f t="shared" si="3"/>
        <v>6.45</v>
      </c>
      <c r="AH42" s="76">
        <f t="shared" si="1"/>
        <v>881.71930000000009</v>
      </c>
    </row>
    <row r="43" spans="1:34" x14ac:dyDescent="0.25">
      <c r="A43" s="60" t="s">
        <v>27</v>
      </c>
      <c r="B43" s="2">
        <v>7.6</v>
      </c>
      <c r="C43" s="5">
        <v>5.2</v>
      </c>
      <c r="D43" s="2">
        <v>6.3</v>
      </c>
      <c r="E43" s="3">
        <v>4.8499999999999996</v>
      </c>
      <c r="F43" s="8">
        <v>0</v>
      </c>
      <c r="G43" s="20">
        <v>10.35</v>
      </c>
      <c r="H43" s="19">
        <v>7.68</v>
      </c>
      <c r="I43" s="16">
        <v>0.8</v>
      </c>
      <c r="J43" s="20">
        <v>10.9</v>
      </c>
      <c r="K43" s="19">
        <v>8.44</v>
      </c>
      <c r="L43" s="19">
        <v>22.96</v>
      </c>
      <c r="M43" s="13">
        <v>0</v>
      </c>
      <c r="N43" s="2">
        <v>29.5</v>
      </c>
      <c r="O43" s="3">
        <v>16</v>
      </c>
      <c r="P43" s="5">
        <v>14.35</v>
      </c>
      <c r="Q43" s="13">
        <v>0</v>
      </c>
      <c r="R43" s="20">
        <v>11</v>
      </c>
      <c r="S43" s="24">
        <v>3.26</v>
      </c>
      <c r="T43" s="2">
        <v>7.5</v>
      </c>
      <c r="U43" s="5">
        <v>7.2</v>
      </c>
      <c r="V43" s="2">
        <v>18.899999999999999</v>
      </c>
      <c r="W43" s="2">
        <v>0.41</v>
      </c>
      <c r="X43" s="2">
        <v>4.8</v>
      </c>
      <c r="Y43" s="2">
        <v>10.210000000000001</v>
      </c>
      <c r="Z43" s="5">
        <v>3.89</v>
      </c>
      <c r="AA43" s="2">
        <v>10.605</v>
      </c>
      <c r="AB43" s="2">
        <v>0.8</v>
      </c>
      <c r="AC43" s="3">
        <v>7.67</v>
      </c>
      <c r="AD43" s="5">
        <v>3.2</v>
      </c>
      <c r="AE43" s="2">
        <v>7.37</v>
      </c>
      <c r="AF43" s="2">
        <v>21.875</v>
      </c>
      <c r="AG43" s="2">
        <v>6.45</v>
      </c>
      <c r="AH43" s="76">
        <f t="shared" si="1"/>
        <v>270.06999999999994</v>
      </c>
    </row>
    <row r="44" spans="1:34" x14ac:dyDescent="0.25">
      <c r="A44" s="60" t="s">
        <v>28</v>
      </c>
      <c r="B44" s="4">
        <v>0</v>
      </c>
      <c r="C44" s="4">
        <v>0</v>
      </c>
      <c r="D44" s="4">
        <v>0</v>
      </c>
      <c r="E44" s="4">
        <v>0</v>
      </c>
      <c r="F44" s="8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9">
        <v>27.46</v>
      </c>
      <c r="M44" s="19">
        <v>57.12</v>
      </c>
      <c r="N44" s="4">
        <v>0</v>
      </c>
      <c r="O44" s="4">
        <v>0</v>
      </c>
      <c r="P44" s="4">
        <v>0</v>
      </c>
      <c r="Q44" s="13">
        <v>0</v>
      </c>
      <c r="R44" s="13">
        <v>0</v>
      </c>
      <c r="S44" s="15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76">
        <f t="shared" si="1"/>
        <v>84.58</v>
      </c>
    </row>
    <row r="45" spans="1:34" x14ac:dyDescent="0.25">
      <c r="A45" s="60" t="s">
        <v>29</v>
      </c>
      <c r="B45" s="4">
        <v>0</v>
      </c>
      <c r="C45" s="4">
        <v>0</v>
      </c>
      <c r="D45" s="4">
        <v>0</v>
      </c>
      <c r="E45" s="4">
        <v>0</v>
      </c>
      <c r="F45" s="8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4">
        <v>0</v>
      </c>
      <c r="O45" s="4">
        <v>0</v>
      </c>
      <c r="P45" s="4">
        <v>0</v>
      </c>
      <c r="Q45" s="13">
        <v>0</v>
      </c>
      <c r="R45" s="13">
        <v>0</v>
      </c>
      <c r="S45" s="15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76">
        <f t="shared" si="1"/>
        <v>0</v>
      </c>
    </row>
    <row r="46" spans="1:34" x14ac:dyDescent="0.25">
      <c r="A46" s="60" t="s">
        <v>30</v>
      </c>
      <c r="B46" s="2">
        <v>16.899999999999999</v>
      </c>
      <c r="C46" s="2">
        <v>19.399999999999999</v>
      </c>
      <c r="D46" s="2">
        <v>24.86</v>
      </c>
      <c r="E46" s="2">
        <v>38.935000000000002</v>
      </c>
      <c r="F46" s="9">
        <v>13.9</v>
      </c>
      <c r="G46" s="16">
        <v>24.17</v>
      </c>
      <c r="H46" s="13">
        <v>0</v>
      </c>
      <c r="I46" s="13">
        <v>0</v>
      </c>
      <c r="J46" s="13">
        <v>0</v>
      </c>
      <c r="K46" s="13">
        <v>0</v>
      </c>
      <c r="L46" s="19">
        <v>26.23</v>
      </c>
      <c r="M46" s="13">
        <v>0</v>
      </c>
      <c r="N46" s="4">
        <v>0</v>
      </c>
      <c r="O46" s="4">
        <v>0</v>
      </c>
      <c r="P46" s="4">
        <v>0</v>
      </c>
      <c r="Q46" s="19">
        <v>16.100000000000001</v>
      </c>
      <c r="R46" s="13">
        <v>0</v>
      </c>
      <c r="S46" s="15">
        <v>0</v>
      </c>
      <c r="T46" s="2">
        <v>21.4</v>
      </c>
      <c r="U46" s="2">
        <v>24.667000000000002</v>
      </c>
      <c r="V46" s="2">
        <v>39.21</v>
      </c>
      <c r="W46" s="4">
        <v>0</v>
      </c>
      <c r="X46" s="2">
        <v>14.401999999999999</v>
      </c>
      <c r="Y46" s="2">
        <v>21.61</v>
      </c>
      <c r="Z46" s="4">
        <v>0</v>
      </c>
      <c r="AA46" s="2">
        <v>23.097000000000001</v>
      </c>
      <c r="AB46" s="4">
        <v>0</v>
      </c>
      <c r="AC46" s="2">
        <v>20.53</v>
      </c>
      <c r="AD46" s="2">
        <v>15.3</v>
      </c>
      <c r="AE46" s="4">
        <v>0</v>
      </c>
      <c r="AF46" s="2">
        <v>19.335000000000001</v>
      </c>
      <c r="AG46" s="4">
        <v>0</v>
      </c>
      <c r="AH46" s="76">
        <f t="shared" si="1"/>
        <v>380.04599999999994</v>
      </c>
    </row>
    <row r="47" spans="1:34" x14ac:dyDescent="0.25">
      <c r="A47" s="60" t="s">
        <v>31</v>
      </c>
      <c r="B47" s="4">
        <v>0</v>
      </c>
      <c r="C47" s="3">
        <v>9.1999999999999993</v>
      </c>
      <c r="D47" s="2">
        <v>10.234999999999999</v>
      </c>
      <c r="E47" s="2">
        <v>21.672499999999999</v>
      </c>
      <c r="F47" s="8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20">
        <v>12.54</v>
      </c>
      <c r="M47" s="13">
        <v>0.2</v>
      </c>
      <c r="N47" s="2">
        <v>9.36</v>
      </c>
      <c r="O47" s="3">
        <v>19.350000000000001</v>
      </c>
      <c r="P47" s="4">
        <v>0</v>
      </c>
      <c r="Q47" s="13">
        <v>0</v>
      </c>
      <c r="R47" s="13">
        <v>0</v>
      </c>
      <c r="S47" s="15">
        <v>0</v>
      </c>
      <c r="T47" s="2">
        <v>9</v>
      </c>
      <c r="U47" s="2">
        <v>9.7623999999999995</v>
      </c>
      <c r="V47" s="2">
        <v>18.829999999999998</v>
      </c>
      <c r="W47" s="4">
        <v>0</v>
      </c>
      <c r="X47" s="4">
        <v>0</v>
      </c>
      <c r="Y47" s="2">
        <v>6.7169999999999996</v>
      </c>
      <c r="Z47" s="4">
        <v>0</v>
      </c>
      <c r="AA47" s="2">
        <v>6.5898999999999992</v>
      </c>
      <c r="AB47" s="4">
        <v>0</v>
      </c>
      <c r="AC47" s="4">
        <v>0</v>
      </c>
      <c r="AD47" s="2">
        <v>6.5</v>
      </c>
      <c r="AE47" s="2">
        <v>1.01</v>
      </c>
      <c r="AF47" s="2">
        <v>5.4565000000000001</v>
      </c>
      <c r="AG47" s="4">
        <v>0</v>
      </c>
      <c r="AH47" s="76">
        <f t="shared" si="1"/>
        <v>146.42329999999998</v>
      </c>
    </row>
    <row r="48" spans="1:34" x14ac:dyDescent="0.25">
      <c r="A48" s="60" t="s">
        <v>41</v>
      </c>
      <c r="B48" s="4">
        <v>0</v>
      </c>
      <c r="C48" s="4">
        <v>0</v>
      </c>
      <c r="D48" s="4">
        <v>0</v>
      </c>
      <c r="E48" s="4">
        <v>0</v>
      </c>
      <c r="F48" s="8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4">
        <v>0</v>
      </c>
      <c r="O48" s="4">
        <v>0</v>
      </c>
      <c r="P48" s="4">
        <v>0</v>
      </c>
      <c r="Q48" s="13">
        <v>0</v>
      </c>
      <c r="R48" s="16">
        <v>0.2</v>
      </c>
      <c r="S48" s="22">
        <v>0.2</v>
      </c>
      <c r="T48" s="4">
        <v>0</v>
      </c>
      <c r="U48" s="29">
        <v>0.2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76">
        <f t="shared" si="1"/>
        <v>0.60000000000000009</v>
      </c>
    </row>
    <row r="49" spans="1:34" x14ac:dyDescent="0.25">
      <c r="A49" s="60" t="s">
        <v>32</v>
      </c>
      <c r="B49" s="4">
        <v>0</v>
      </c>
      <c r="C49" s="4">
        <v>0</v>
      </c>
      <c r="D49" s="4">
        <v>0</v>
      </c>
      <c r="E49" s="4">
        <v>0</v>
      </c>
      <c r="F49" s="8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4">
        <v>0</v>
      </c>
      <c r="O49" s="4">
        <v>0</v>
      </c>
      <c r="P49" s="4">
        <v>0</v>
      </c>
      <c r="Q49" s="13">
        <v>0</v>
      </c>
      <c r="R49" s="13">
        <v>0</v>
      </c>
      <c r="S49" s="15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76">
        <f t="shared" si="1"/>
        <v>0</v>
      </c>
    </row>
    <row r="50" spans="1:34" s="38" customFormat="1" x14ac:dyDescent="0.25">
      <c r="A50" s="263" t="s">
        <v>86</v>
      </c>
      <c r="B50" s="35">
        <f>B15+B24+B42</f>
        <v>113.7</v>
      </c>
      <c r="C50" s="35">
        <f t="shared" ref="C50:AG50" si="4">C15+C24+C42</f>
        <v>274.60000000000002</v>
      </c>
      <c r="D50" s="35">
        <f t="shared" si="4"/>
        <v>148.6035</v>
      </c>
      <c r="E50" s="35">
        <f t="shared" si="4"/>
        <v>142.3436203</v>
      </c>
      <c r="F50" s="35">
        <f t="shared" si="4"/>
        <v>77.858000000000004</v>
      </c>
      <c r="G50" s="35">
        <f t="shared" si="4"/>
        <v>411.03499999999997</v>
      </c>
      <c r="H50" s="35">
        <f t="shared" si="4"/>
        <v>112.83600000000001</v>
      </c>
      <c r="I50" s="35">
        <f t="shared" si="4"/>
        <v>46.115000000000002</v>
      </c>
      <c r="J50" s="35">
        <f t="shared" si="4"/>
        <v>242.9</v>
      </c>
      <c r="K50" s="35">
        <f t="shared" si="4"/>
        <v>239.05199999999999</v>
      </c>
      <c r="L50" s="35">
        <f t="shared" si="4"/>
        <v>510.13</v>
      </c>
      <c r="M50" s="35">
        <f t="shared" si="4"/>
        <v>335.10901000000001</v>
      </c>
      <c r="N50" s="35">
        <f t="shared" si="4"/>
        <v>154.52999999999997</v>
      </c>
      <c r="O50" s="35">
        <f t="shared" si="4"/>
        <v>285.90000000000003</v>
      </c>
      <c r="P50" s="35">
        <f t="shared" si="4"/>
        <v>249.05239999999998</v>
      </c>
      <c r="Q50" s="35">
        <f t="shared" si="4"/>
        <v>115.30000000000001</v>
      </c>
      <c r="R50" s="35">
        <f t="shared" si="4"/>
        <v>33.676000000000002</v>
      </c>
      <c r="S50" s="35">
        <f t="shared" si="4"/>
        <v>506.28999999999991</v>
      </c>
      <c r="T50" s="35">
        <f t="shared" si="4"/>
        <v>157.80000000000001</v>
      </c>
      <c r="U50" s="35">
        <f t="shared" si="4"/>
        <v>481.12440000000004</v>
      </c>
      <c r="V50" s="35">
        <f t="shared" si="4"/>
        <v>304.53999999999996</v>
      </c>
      <c r="W50" s="35">
        <f t="shared" si="4"/>
        <v>21.51</v>
      </c>
      <c r="X50" s="35">
        <f t="shared" si="4"/>
        <v>45.676999999999992</v>
      </c>
      <c r="Y50" s="35">
        <f t="shared" si="4"/>
        <v>84.242000000000004</v>
      </c>
      <c r="Z50" s="35">
        <f t="shared" si="4"/>
        <v>37.234999999999999</v>
      </c>
      <c r="AA50" s="35">
        <f t="shared" si="4"/>
        <v>181.6009</v>
      </c>
      <c r="AB50" s="35">
        <f t="shared" si="4"/>
        <v>46.31</v>
      </c>
      <c r="AC50" s="35">
        <f t="shared" si="4"/>
        <v>218.16480000000001</v>
      </c>
      <c r="AD50" s="35">
        <f t="shared" si="4"/>
        <v>161.5</v>
      </c>
      <c r="AE50" s="35">
        <f t="shared" si="4"/>
        <v>163.46665000000002</v>
      </c>
      <c r="AF50" s="35">
        <f t="shared" si="4"/>
        <v>261.82650000000001</v>
      </c>
      <c r="AG50" s="35">
        <f t="shared" si="4"/>
        <v>37.85</v>
      </c>
      <c r="AH50" s="76">
        <f t="shared" si="1"/>
        <v>6201.8777803000003</v>
      </c>
    </row>
    <row r="51" spans="1:34" x14ac:dyDescent="0.25">
      <c r="A51" s="38" t="s">
        <v>42</v>
      </c>
      <c r="B51" s="4"/>
      <c r="C51" s="56"/>
      <c r="D51" s="56"/>
      <c r="E51" s="7"/>
      <c r="F51" s="8"/>
      <c r="G51" s="13"/>
      <c r="H51" s="13"/>
      <c r="I51" s="13"/>
      <c r="J51" s="13"/>
      <c r="K51" s="13"/>
      <c r="L51" s="13"/>
      <c r="M51" s="13"/>
      <c r="N51" s="7"/>
      <c r="O51" s="56"/>
      <c r="P51" s="7"/>
      <c r="Q51" s="13"/>
      <c r="R51" s="13"/>
      <c r="S51" s="15"/>
      <c r="T51" s="7"/>
      <c r="U51" s="7"/>
      <c r="V51" s="56"/>
      <c r="W51" s="7"/>
      <c r="X51" s="7"/>
      <c r="Y51" s="7"/>
      <c r="Z51" s="7"/>
      <c r="AA51" s="7"/>
      <c r="AB51" s="7"/>
      <c r="AC51" s="13"/>
      <c r="AD51" s="56"/>
      <c r="AE51" s="56"/>
      <c r="AF51" s="56"/>
      <c r="AG51" s="56"/>
      <c r="AH51" s="76"/>
    </row>
    <row r="52" spans="1:34" x14ac:dyDescent="0.25">
      <c r="A52" s="39" t="s">
        <v>43</v>
      </c>
      <c r="B52" s="4">
        <v>4.2</v>
      </c>
      <c r="C52" s="21">
        <v>16.3</v>
      </c>
      <c r="D52" s="21">
        <v>10.1</v>
      </c>
      <c r="E52" s="63">
        <v>0.2</v>
      </c>
      <c r="F52" s="8">
        <v>4.3479999999999999</v>
      </c>
      <c r="G52" s="13">
        <v>9.32</v>
      </c>
      <c r="H52" s="13">
        <v>9.2799999999999994</v>
      </c>
      <c r="I52" s="13">
        <v>2.5</v>
      </c>
      <c r="J52" s="13">
        <v>24.6</v>
      </c>
      <c r="K52" s="13">
        <v>7.5</v>
      </c>
      <c r="L52" s="13">
        <v>14.7</v>
      </c>
      <c r="M52" s="13">
        <v>5.3</v>
      </c>
      <c r="N52" s="63">
        <v>13.07</v>
      </c>
      <c r="O52" s="21">
        <v>16.649999999999999</v>
      </c>
      <c r="P52" s="63">
        <v>18.52</v>
      </c>
      <c r="Q52" s="13">
        <v>45.8</v>
      </c>
      <c r="R52" s="13">
        <v>0.6</v>
      </c>
      <c r="S52" s="15">
        <v>10.35</v>
      </c>
      <c r="T52" s="21">
        <v>13.3</v>
      </c>
      <c r="U52" s="63">
        <v>10.67</v>
      </c>
      <c r="V52" s="21">
        <v>3.15</v>
      </c>
      <c r="W52" s="63">
        <v>0.22</v>
      </c>
      <c r="X52" s="63">
        <v>1.9934000000000001</v>
      </c>
      <c r="Y52" s="63">
        <v>8.4169999999999998</v>
      </c>
      <c r="Z52" s="63">
        <v>4.09</v>
      </c>
      <c r="AA52" s="63">
        <v>6.7898999999999994</v>
      </c>
      <c r="AB52" s="63">
        <v>9.2200000000000006</v>
      </c>
      <c r="AC52" s="13">
        <v>4</v>
      </c>
      <c r="AD52" s="21">
        <v>6.3</v>
      </c>
      <c r="AE52" s="21">
        <v>5.2534000000000001</v>
      </c>
      <c r="AF52" s="21">
        <v>19.98</v>
      </c>
      <c r="AG52" s="21">
        <v>0.4</v>
      </c>
      <c r="AH52" s="76">
        <f t="shared" si="1"/>
        <v>307.12170000000009</v>
      </c>
    </row>
    <row r="53" spans="1:34" x14ac:dyDescent="0.25">
      <c r="A53" s="39" t="s">
        <v>44</v>
      </c>
      <c r="B53" s="63">
        <v>1.7741687991695962</v>
      </c>
      <c r="C53" s="21">
        <v>1.4878618828814707</v>
      </c>
      <c r="D53" s="21">
        <v>0.2650195341824933</v>
      </c>
      <c r="E53" s="63">
        <v>0.13320586601124523</v>
      </c>
      <c r="F53" s="8">
        <v>0.24473135305571941</v>
      </c>
      <c r="G53" s="13">
        <v>4.3639094712607074</v>
      </c>
      <c r="H53" s="13">
        <v>2.647781984484074</v>
      </c>
      <c r="I53" s="13">
        <v>3.1663378845316528</v>
      </c>
      <c r="J53" s="13">
        <v>3.4798120908414658</v>
      </c>
      <c r="K53" s="13">
        <v>0.76718469466456463</v>
      </c>
      <c r="L53" s="13">
        <v>1.6915041569259519</v>
      </c>
      <c r="M53" s="13">
        <v>1.6839999999999999</v>
      </c>
      <c r="N53" s="63">
        <v>2.3521187678878488</v>
      </c>
      <c r="O53" s="21">
        <v>0.57937243123411464</v>
      </c>
      <c r="P53" s="63">
        <v>3.1546521691391045</v>
      </c>
      <c r="Q53" s="13">
        <v>0.86215402073931002</v>
      </c>
      <c r="R53" s="13">
        <v>0.38137273872097283</v>
      </c>
      <c r="S53" s="15">
        <v>1.0292067398155049</v>
      </c>
      <c r="T53" s="21">
        <v>0.55089098375804113</v>
      </c>
      <c r="U53" s="63">
        <v>2.4487758799395669</v>
      </c>
      <c r="V53" s="21">
        <v>1.1617353653334521</v>
      </c>
      <c r="W53" s="63">
        <v>0.15239208738602678</v>
      </c>
      <c r="X53" s="63">
        <v>-0.12105676530945447</v>
      </c>
      <c r="Y53" s="63">
        <v>1.8801943413758917</v>
      </c>
      <c r="Z53" s="63">
        <v>0.74905651335270518</v>
      </c>
      <c r="AA53" s="63">
        <v>-0.11234263109037419</v>
      </c>
      <c r="AB53" s="63">
        <v>1.0512676683959037</v>
      </c>
      <c r="AC53" s="13">
        <v>1</v>
      </c>
      <c r="AD53" s="21">
        <v>0.37324076576113291</v>
      </c>
      <c r="AE53" s="21">
        <v>0.39815953652294411</v>
      </c>
      <c r="AF53" s="21">
        <v>1.057162711875655</v>
      </c>
      <c r="AG53" s="21">
        <v>1.6377395581954826</v>
      </c>
      <c r="AH53" s="76">
        <f t="shared" si="1"/>
        <v>42.291610601042777</v>
      </c>
    </row>
    <row r="54" spans="1:34" x14ac:dyDescent="0.25">
      <c r="A54" s="79" t="s">
        <v>45</v>
      </c>
      <c r="B54" s="63"/>
      <c r="C54" s="21"/>
      <c r="D54" s="21"/>
      <c r="E54" s="63"/>
      <c r="F54" s="8"/>
      <c r="G54" s="13"/>
      <c r="H54" s="13"/>
      <c r="I54" s="13"/>
      <c r="J54" s="13"/>
      <c r="K54" s="13"/>
      <c r="L54" s="13"/>
      <c r="M54" s="13"/>
      <c r="N54" s="63"/>
      <c r="O54" s="21"/>
      <c r="P54" s="63"/>
      <c r="Q54" s="13"/>
      <c r="R54" s="13"/>
      <c r="S54" s="15"/>
      <c r="T54" s="21"/>
      <c r="U54" s="63"/>
      <c r="V54" s="21"/>
      <c r="W54" s="63"/>
      <c r="X54" s="63"/>
      <c r="Y54" s="63"/>
      <c r="Z54" s="63"/>
      <c r="AA54" s="63"/>
      <c r="AB54" s="63"/>
      <c r="AC54" s="13"/>
      <c r="AD54" s="21"/>
      <c r="AE54" s="21"/>
      <c r="AF54" s="21"/>
      <c r="AG54" s="21"/>
      <c r="AH54" s="76"/>
    </row>
    <row r="55" spans="1:34" x14ac:dyDescent="0.25">
      <c r="A55" s="39" t="s">
        <v>43</v>
      </c>
      <c r="B55" s="63">
        <v>112.1</v>
      </c>
      <c r="C55" s="21">
        <v>197.1</v>
      </c>
      <c r="D55" s="21">
        <v>127.0265</v>
      </c>
      <c r="E55" s="63">
        <v>69.495120300000011</v>
      </c>
      <c r="F55" s="8">
        <v>76.518000000000001</v>
      </c>
      <c r="G55" s="13">
        <v>369.64100000000002</v>
      </c>
      <c r="H55" s="13">
        <v>113.586</v>
      </c>
      <c r="I55" s="13">
        <v>46.715000000000003</v>
      </c>
      <c r="J55" s="13">
        <v>240</v>
      </c>
      <c r="K55" s="13">
        <v>225.58199999999999</v>
      </c>
      <c r="L55" s="13">
        <v>241.94499999999999</v>
      </c>
      <c r="M55" s="13">
        <v>305.209</v>
      </c>
      <c r="N55" s="63">
        <v>232.57</v>
      </c>
      <c r="O55" s="21">
        <v>312.05</v>
      </c>
      <c r="P55" s="63">
        <v>240.78</v>
      </c>
      <c r="Q55" s="13">
        <v>121.14</v>
      </c>
      <c r="R55" s="13">
        <v>28.456</v>
      </c>
      <c r="S55" s="15">
        <v>285.67</v>
      </c>
      <c r="T55" s="21">
        <v>135.4</v>
      </c>
      <c r="U55" s="63">
        <v>367.262</v>
      </c>
      <c r="V55" s="21">
        <v>321.99</v>
      </c>
      <c r="W55" s="63">
        <v>21.71</v>
      </c>
      <c r="X55" s="63">
        <v>45.677</v>
      </c>
      <c r="Y55" s="63">
        <v>55.625</v>
      </c>
      <c r="Z55" s="63">
        <v>40.335000000000001</v>
      </c>
      <c r="AA55" s="63">
        <v>134.81100000000001</v>
      </c>
      <c r="AB55" s="63">
        <v>40.53</v>
      </c>
      <c r="AC55" s="13">
        <v>178</v>
      </c>
      <c r="AD55" s="21">
        <v>149.5</v>
      </c>
      <c r="AE55" s="21">
        <v>133.75800000000001</v>
      </c>
      <c r="AF55" s="21">
        <v>260.48</v>
      </c>
      <c r="AG55" s="21">
        <v>49.45</v>
      </c>
      <c r="AH55" s="76">
        <f t="shared" si="1"/>
        <v>5280.1116202999992</v>
      </c>
    </row>
    <row r="56" spans="1:34" x14ac:dyDescent="0.25">
      <c r="A56" s="39" t="s">
        <v>44</v>
      </c>
      <c r="B56" s="63">
        <v>3.8926592502717945</v>
      </c>
      <c r="C56" s="21">
        <v>4.8646139074829797</v>
      </c>
      <c r="D56" s="21">
        <v>1.3637446612531305</v>
      </c>
      <c r="E56" s="63">
        <v>1.9662116412456416</v>
      </c>
      <c r="F56" s="8">
        <v>1.1874466794616978</v>
      </c>
      <c r="G56" s="13">
        <v>12.172056309448291</v>
      </c>
      <c r="H56" s="13">
        <v>3.9280587343610334</v>
      </c>
      <c r="I56" s="13">
        <v>7.4528043250744744</v>
      </c>
      <c r="J56" s="13">
        <v>10.89396855198371</v>
      </c>
      <c r="K56" s="13">
        <v>4.3583375120821692</v>
      </c>
      <c r="L56" s="13">
        <v>11.983947639874689</v>
      </c>
      <c r="M56" s="13">
        <v>18.492000000000001</v>
      </c>
      <c r="N56" s="63">
        <v>9.1027067444579846</v>
      </c>
      <c r="O56" s="21">
        <v>2.6307394513491964</v>
      </c>
      <c r="P56" s="63">
        <v>9.0660459059819374</v>
      </c>
      <c r="Q56" s="13">
        <v>4.9601022592303705</v>
      </c>
      <c r="R56" s="13">
        <v>2.4023110099624017</v>
      </c>
      <c r="S56" s="15">
        <v>11.065719887840764</v>
      </c>
      <c r="T56" s="21">
        <v>1.0316904638791966</v>
      </c>
      <c r="U56" s="63">
        <v>6.3865234245904094</v>
      </c>
      <c r="V56" s="21">
        <v>4.2078381055225984</v>
      </c>
      <c r="W56" s="63">
        <v>1.3373359417264321</v>
      </c>
      <c r="X56" s="63">
        <v>1.234924218487101</v>
      </c>
      <c r="Y56" s="63">
        <v>3.5421869999999998</v>
      </c>
      <c r="Z56" s="63">
        <v>2.2155878059959009</v>
      </c>
      <c r="AA56" s="63">
        <v>5.7316456921267251</v>
      </c>
      <c r="AB56" s="63">
        <v>1.3029405285977176</v>
      </c>
      <c r="AC56" s="13">
        <v>6</v>
      </c>
      <c r="AD56" s="21">
        <v>1.7445141032426381</v>
      </c>
      <c r="AE56" s="21">
        <v>2.2856948358450011</v>
      </c>
      <c r="AF56" s="21">
        <v>6.4580517271950102</v>
      </c>
      <c r="AG56" s="21">
        <v>5.9421207506616716</v>
      </c>
      <c r="AH56" s="76">
        <f t="shared" si="1"/>
        <v>171.20452906923268</v>
      </c>
    </row>
    <row r="57" spans="1:34" x14ac:dyDescent="0.25">
      <c r="B57" s="7" t="str">
        <f t="shared" ref="B57:Y57" si="5">B8</f>
        <v>commune 1</v>
      </c>
      <c r="C57" s="7" t="str">
        <f t="shared" si="5"/>
        <v>commune 1</v>
      </c>
      <c r="D57" s="7" t="str">
        <f t="shared" si="5"/>
        <v>commune 1</v>
      </c>
      <c r="E57" s="7" t="str">
        <f t="shared" si="5"/>
        <v>commune 2</v>
      </c>
      <c r="F57" s="7" t="str">
        <f t="shared" si="5"/>
        <v>commune 2</v>
      </c>
      <c r="G57" s="7" t="str">
        <f t="shared" si="5"/>
        <v>commune 3</v>
      </c>
      <c r="H57" s="7" t="str">
        <f t="shared" si="5"/>
        <v>commune 3</v>
      </c>
      <c r="I57" s="7" t="str">
        <f t="shared" si="5"/>
        <v>commune 3</v>
      </c>
      <c r="J57" s="7" t="str">
        <f t="shared" si="5"/>
        <v>commune 4</v>
      </c>
      <c r="K57" s="7" t="str">
        <f t="shared" si="5"/>
        <v>commune 4</v>
      </c>
      <c r="L57" s="7" t="str">
        <f t="shared" si="5"/>
        <v>commune 4</v>
      </c>
      <c r="M57" s="7" t="str">
        <f t="shared" si="5"/>
        <v>commune 5</v>
      </c>
      <c r="N57" s="7" t="str">
        <f t="shared" si="5"/>
        <v>commune 6</v>
      </c>
      <c r="O57" s="7" t="str">
        <f t="shared" si="5"/>
        <v>commune 7</v>
      </c>
      <c r="P57" s="7" t="str">
        <f t="shared" si="5"/>
        <v>commune 7</v>
      </c>
      <c r="Q57" s="7" t="str">
        <f t="shared" si="5"/>
        <v>commune 8</v>
      </c>
      <c r="R57" s="7" t="str">
        <f t="shared" si="5"/>
        <v>commune 8</v>
      </c>
      <c r="S57" s="7" t="str">
        <f t="shared" si="5"/>
        <v>commune 8</v>
      </c>
      <c r="T57" s="7" t="str">
        <f t="shared" si="5"/>
        <v>commune 8</v>
      </c>
      <c r="U57" s="7" t="str">
        <f t="shared" si="5"/>
        <v>commune 8</v>
      </c>
      <c r="V57" s="7" t="str">
        <f t="shared" si="5"/>
        <v>commune 9</v>
      </c>
      <c r="W57" s="7" t="str">
        <f t="shared" si="5"/>
        <v>commune 9</v>
      </c>
      <c r="X57" s="7" t="str">
        <f t="shared" si="5"/>
        <v>commune 10</v>
      </c>
      <c r="Y57" s="7" t="str">
        <f t="shared" si="5"/>
        <v>commune 11</v>
      </c>
      <c r="Z57" s="7" t="str">
        <f t="shared" ref="Z57:AA57" si="6">Z8</f>
        <v>commune 12</v>
      </c>
      <c r="AA57" s="7" t="str">
        <f t="shared" si="6"/>
        <v>commune 12</v>
      </c>
      <c r="AB57" s="7" t="str">
        <f t="shared" ref="AB57:AG57" si="7">AB8</f>
        <v>commune 12</v>
      </c>
      <c r="AC57" s="7" t="str">
        <f t="shared" si="7"/>
        <v>commune 13</v>
      </c>
      <c r="AD57" s="7" t="str">
        <f t="shared" si="7"/>
        <v>commune 14</v>
      </c>
      <c r="AE57" s="7" t="str">
        <f t="shared" si="7"/>
        <v>commune 14</v>
      </c>
      <c r="AF57" s="7" t="str">
        <f t="shared" si="7"/>
        <v>commune 15</v>
      </c>
      <c r="AG57" s="7" t="str">
        <f t="shared" si="7"/>
        <v>commune 15</v>
      </c>
      <c r="AH57" s="46"/>
    </row>
    <row r="58" spans="1:34" x14ac:dyDescent="0.25">
      <c r="A58" s="39" t="s">
        <v>130</v>
      </c>
      <c r="B58" s="7">
        <v>215</v>
      </c>
      <c r="C58" s="7">
        <v>644</v>
      </c>
      <c r="D58" s="7">
        <v>452</v>
      </c>
      <c r="E58" s="8">
        <v>0</v>
      </c>
      <c r="F58" s="7">
        <v>60</v>
      </c>
      <c r="G58" s="7">
        <v>1766</v>
      </c>
      <c r="H58" s="7">
        <v>1594</v>
      </c>
      <c r="I58" s="7">
        <v>66</v>
      </c>
      <c r="J58" s="41">
        <v>1139</v>
      </c>
      <c r="K58" s="7">
        <v>275</v>
      </c>
      <c r="L58" s="7">
        <v>235</v>
      </c>
      <c r="M58" s="7">
        <v>28</v>
      </c>
      <c r="N58" s="7">
        <v>96</v>
      </c>
      <c r="O58" s="7">
        <v>214</v>
      </c>
      <c r="P58" s="8">
        <v>678</v>
      </c>
      <c r="Q58" s="7">
        <v>635</v>
      </c>
      <c r="R58" s="7"/>
      <c r="S58" s="7">
        <v>70</v>
      </c>
      <c r="T58" s="7">
        <v>387</v>
      </c>
      <c r="U58" s="7">
        <v>1551</v>
      </c>
      <c r="V58" s="7">
        <v>7</v>
      </c>
      <c r="W58" s="7"/>
      <c r="X58" s="7">
        <v>217</v>
      </c>
      <c r="Y58" s="7">
        <v>583</v>
      </c>
      <c r="Z58" s="8">
        <v>272</v>
      </c>
      <c r="AA58" s="8">
        <v>494</v>
      </c>
      <c r="AB58" s="7">
        <v>4</v>
      </c>
      <c r="AC58" s="7">
        <v>318</v>
      </c>
      <c r="AD58" s="7">
        <v>91</v>
      </c>
      <c r="AE58" s="7">
        <v>30</v>
      </c>
      <c r="AF58" s="7">
        <v>1465</v>
      </c>
      <c r="AG58" s="7">
        <v>15</v>
      </c>
      <c r="AH58" s="76">
        <f t="shared" si="1"/>
        <v>13601</v>
      </c>
    </row>
    <row r="59" spans="1:34" x14ac:dyDescent="0.25">
      <c r="A59" s="39" t="s">
        <v>131</v>
      </c>
      <c r="B59" s="7">
        <v>2416</v>
      </c>
      <c r="C59" s="7">
        <v>4939</v>
      </c>
      <c r="D59" s="7">
        <v>3212</v>
      </c>
      <c r="E59" s="8">
        <v>3353</v>
      </c>
      <c r="F59" s="7">
        <v>2137</v>
      </c>
      <c r="G59" s="7">
        <v>8258</v>
      </c>
      <c r="H59" s="7">
        <v>1824</v>
      </c>
      <c r="I59" s="7">
        <v>3265</v>
      </c>
      <c r="J59" s="41">
        <v>7070</v>
      </c>
      <c r="K59" s="7">
        <v>4567</v>
      </c>
      <c r="L59" s="7">
        <v>7510</v>
      </c>
      <c r="M59" s="7">
        <v>15158</v>
      </c>
      <c r="N59" s="7">
        <v>5249</v>
      </c>
      <c r="O59" s="7">
        <v>7702</v>
      </c>
      <c r="P59" s="8">
        <v>5001</v>
      </c>
      <c r="Q59" s="7">
        <v>5155</v>
      </c>
      <c r="R59" s="7">
        <v>1121</v>
      </c>
      <c r="S59" s="7">
        <v>3283</v>
      </c>
      <c r="T59" s="7">
        <v>2565</v>
      </c>
      <c r="U59" s="7">
        <v>6284</v>
      </c>
      <c r="V59" s="7">
        <v>4884</v>
      </c>
      <c r="W59" s="7">
        <v>16</v>
      </c>
      <c r="X59" s="7">
        <v>582</v>
      </c>
      <c r="Y59" s="7">
        <v>1878</v>
      </c>
      <c r="Z59" s="8">
        <v>2630</v>
      </c>
      <c r="AA59" s="8">
        <v>4299</v>
      </c>
      <c r="AB59" s="7">
        <v>424</v>
      </c>
      <c r="AC59" s="7">
        <v>1910</v>
      </c>
      <c r="AD59" s="7">
        <v>2115</v>
      </c>
      <c r="AE59" s="7">
        <v>2886</v>
      </c>
      <c r="AF59" s="7">
        <v>8084</v>
      </c>
      <c r="AG59" s="7">
        <v>1405</v>
      </c>
      <c r="AH59" s="76">
        <f t="shared" si="1"/>
        <v>131182</v>
      </c>
    </row>
    <row r="61" spans="1:34" x14ac:dyDescent="0.25">
      <c r="B61" s="21"/>
    </row>
    <row r="62" spans="1:34" x14ac:dyDescent="0.25">
      <c r="B62" s="21"/>
    </row>
    <row r="63" spans="1:34" x14ac:dyDescent="0.25">
      <c r="B63" s="21"/>
    </row>
    <row r="64" spans="1:34" x14ac:dyDescent="0.25">
      <c r="B64" s="21"/>
    </row>
    <row r="65" spans="2:2" x14ac:dyDescent="0.25">
      <c r="B65" s="62"/>
    </row>
    <row r="66" spans="2:2" x14ac:dyDescent="0.25">
      <c r="B66" s="257"/>
    </row>
    <row r="67" spans="2:2" x14ac:dyDescent="0.25">
      <c r="B67" s="257"/>
    </row>
    <row r="120" spans="1:1" x14ac:dyDescent="0.25">
      <c r="A120" s="36">
        <v>1</v>
      </c>
    </row>
    <row r="121" spans="1:1" x14ac:dyDescent="0.25">
      <c r="A121" s="36">
        <v>2</v>
      </c>
    </row>
    <row r="122" spans="1:1" x14ac:dyDescent="0.25">
      <c r="A122" s="36">
        <v>3</v>
      </c>
    </row>
    <row r="123" spans="1:1" x14ac:dyDescent="0.25">
      <c r="A123" s="36">
        <v>4</v>
      </c>
    </row>
    <row r="124" spans="1:1" x14ac:dyDescent="0.25">
      <c r="A124" s="36">
        <v>5</v>
      </c>
    </row>
    <row r="125" spans="1:1" x14ac:dyDescent="0.25">
      <c r="A125" s="36">
        <v>6</v>
      </c>
    </row>
    <row r="128" spans="1:1" x14ac:dyDescent="0.25">
      <c r="A128" s="36" t="e">
        <f>#REF!</f>
        <v>#REF!</v>
      </c>
    </row>
    <row r="129" spans="1:14" x14ac:dyDescent="0.25">
      <c r="A129" s="65"/>
    </row>
    <row r="130" spans="1:14" x14ac:dyDescent="0.25">
      <c r="A130" s="66"/>
      <c r="N130" s="67"/>
    </row>
    <row r="131" spans="1:14" x14ac:dyDescent="0.25">
      <c r="A131" s="66"/>
      <c r="C131" s="67" t="s">
        <v>3</v>
      </c>
      <c r="D131" s="67"/>
      <c r="E131" s="67"/>
      <c r="F131" s="67"/>
      <c r="N131" s="67"/>
    </row>
    <row r="132" spans="1:14" x14ac:dyDescent="0.25">
      <c r="C132" s="67" t="s">
        <v>3</v>
      </c>
      <c r="D132" s="67"/>
      <c r="E132" s="67"/>
      <c r="F132" s="67"/>
      <c r="N132" s="67"/>
    </row>
    <row r="133" spans="1:14" x14ac:dyDescent="0.25">
      <c r="C133" s="67" t="s">
        <v>3</v>
      </c>
      <c r="D133" s="67"/>
      <c r="E133" s="67"/>
      <c r="F133" s="67"/>
      <c r="N133" s="67"/>
    </row>
    <row r="134" spans="1:14" x14ac:dyDescent="0.25">
      <c r="C134" s="67" t="s">
        <v>3</v>
      </c>
      <c r="D134" s="67"/>
      <c r="E134" s="67"/>
      <c r="F134" s="67"/>
      <c r="N134" s="67"/>
    </row>
    <row r="135" spans="1:14" x14ac:dyDescent="0.25">
      <c r="C135" s="67" t="s">
        <v>3</v>
      </c>
      <c r="D135" s="67"/>
      <c r="E135" s="67"/>
      <c r="F135" s="67"/>
      <c r="N135" s="67"/>
    </row>
    <row r="136" spans="1:14" x14ac:dyDescent="0.25">
      <c r="C136" s="67" t="s">
        <v>3</v>
      </c>
      <c r="D136" s="67"/>
      <c r="E136" s="67"/>
      <c r="F136" s="67"/>
      <c r="N136" s="67"/>
    </row>
    <row r="137" spans="1:14" x14ac:dyDescent="0.25">
      <c r="C137" s="67"/>
      <c r="D137" s="67"/>
      <c r="E137" s="67"/>
      <c r="F137" s="67"/>
      <c r="N137" s="67"/>
    </row>
    <row r="138" spans="1:14" x14ac:dyDescent="0.25">
      <c r="C138" s="67"/>
      <c r="D138" s="67"/>
      <c r="E138" s="67"/>
      <c r="F138" s="67"/>
      <c r="N138" s="67"/>
    </row>
    <row r="139" spans="1:14" x14ac:dyDescent="0.25">
      <c r="C139" s="67" t="e">
        <f>VLOOKUP($A128,$A$131:$D$138,3,FALSE)</f>
        <v>#REF!</v>
      </c>
      <c r="D139" s="67"/>
      <c r="E139" s="67"/>
      <c r="F139" s="67"/>
      <c r="N139" s="68"/>
    </row>
    <row r="140" spans="1:14" x14ac:dyDescent="0.25">
      <c r="B140" s="65"/>
      <c r="C140" s="69">
        <f>ROUND(SUM(C$146:C$146),-1)</f>
        <v>830</v>
      </c>
      <c r="D140" s="70"/>
      <c r="E140" s="68"/>
      <c r="F140" s="68"/>
      <c r="N140" s="71"/>
    </row>
    <row r="141" spans="1:14" x14ac:dyDescent="0.25">
      <c r="B141" s="66"/>
      <c r="C141" s="69">
        <f>ROUND(SUM(C$148:C$150),-1)</f>
        <v>250</v>
      </c>
      <c r="D141" s="72">
        <v>50</v>
      </c>
      <c r="E141" s="71"/>
      <c r="F141" s="71"/>
      <c r="N141" s="73"/>
    </row>
    <row r="142" spans="1:14" x14ac:dyDescent="0.25">
      <c r="B142" s="66"/>
      <c r="C142" s="69">
        <f>ROUND(SUM(C$152:C$154),-1)</f>
        <v>110</v>
      </c>
      <c r="D142" s="74">
        <v>45</v>
      </c>
      <c r="E142" s="73"/>
      <c r="F142" s="73"/>
    </row>
    <row r="145" spans="3:14" x14ac:dyDescent="0.25">
      <c r="N145" s="61"/>
    </row>
    <row r="146" spans="3:14" x14ac:dyDescent="0.25">
      <c r="C146" s="61">
        <v>826.93333333333339</v>
      </c>
      <c r="D146" s="61"/>
      <c r="E146" s="61"/>
      <c r="F146" s="61"/>
      <c r="N146" s="61"/>
    </row>
    <row r="147" spans="3:14" x14ac:dyDescent="0.25">
      <c r="C147" s="61"/>
      <c r="D147" s="61"/>
      <c r="E147" s="61"/>
      <c r="F147" s="61"/>
      <c r="N147" s="61"/>
    </row>
    <row r="148" spans="3:14" x14ac:dyDescent="0.25">
      <c r="C148" s="61">
        <v>162.75</v>
      </c>
      <c r="D148" s="61">
        <v>50</v>
      </c>
      <c r="E148" s="61"/>
      <c r="F148" s="61"/>
      <c r="N148" s="61"/>
    </row>
    <row r="149" spans="3:14" x14ac:dyDescent="0.25">
      <c r="C149" s="61">
        <v>52.5</v>
      </c>
      <c r="D149" s="61">
        <v>51</v>
      </c>
      <c r="E149" s="61"/>
      <c r="F149" s="61"/>
      <c r="N149" s="61"/>
    </row>
    <row r="150" spans="3:14" x14ac:dyDescent="0.25">
      <c r="C150" s="61">
        <v>33.799999999999997</v>
      </c>
      <c r="D150" s="61">
        <v>52</v>
      </c>
      <c r="E150" s="61"/>
      <c r="F150" s="61"/>
      <c r="N150" s="61"/>
    </row>
    <row r="151" spans="3:14" x14ac:dyDescent="0.25">
      <c r="C151" s="61"/>
      <c r="D151" s="61"/>
      <c r="E151" s="61"/>
      <c r="F151" s="61"/>
      <c r="N151" s="61"/>
    </row>
    <row r="152" spans="3:14" x14ac:dyDescent="0.25">
      <c r="C152" s="61">
        <v>49</v>
      </c>
      <c r="D152" s="61">
        <v>45</v>
      </c>
      <c r="E152" s="61"/>
      <c r="F152" s="61"/>
      <c r="N152" s="61"/>
    </row>
    <row r="153" spans="3:14" x14ac:dyDescent="0.25">
      <c r="C153" s="61">
        <v>61.25</v>
      </c>
      <c r="D153" s="61">
        <v>47</v>
      </c>
      <c r="E153" s="61"/>
      <c r="F153" s="61"/>
      <c r="N153" s="61"/>
    </row>
    <row r="154" spans="3:14" x14ac:dyDescent="0.25">
      <c r="C154" s="61">
        <v>0</v>
      </c>
      <c r="D154" s="61">
        <v>46</v>
      </c>
      <c r="E154" s="61"/>
      <c r="F154" s="61"/>
      <c r="N154" s="61"/>
    </row>
    <row r="155" spans="3:14" x14ac:dyDescent="0.25">
      <c r="C155" s="61"/>
      <c r="D155" s="61"/>
      <c r="E155" s="61"/>
      <c r="F155" s="6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98"/>
  <sheetViews>
    <sheetView topLeftCell="A37" zoomScale="70" zoomScaleNormal="70" workbookViewId="0">
      <selection activeCell="B3" sqref="B3"/>
    </sheetView>
  </sheetViews>
  <sheetFormatPr baseColWidth="10" defaultRowHeight="14.4" x14ac:dyDescent="0.3"/>
  <cols>
    <col min="1" max="1" width="32.88671875" style="36" customWidth="1"/>
    <col min="2" max="15" width="12.6640625" style="36" customWidth="1"/>
    <col min="16" max="17" width="12.6640625" style="83" customWidth="1"/>
    <col min="18" max="19" width="12.6640625" style="36" customWidth="1"/>
    <col min="20" max="20" width="33.44140625" style="36" customWidth="1"/>
    <col min="21" max="22" width="12.6640625" style="36" customWidth="1"/>
    <col min="23" max="23" width="12.6640625" customWidth="1"/>
    <col min="24" max="25" width="12.6640625" style="36" customWidth="1"/>
    <col min="26" max="26" width="12.6640625" style="87" customWidth="1"/>
    <col min="27" max="34" width="12.6640625" style="36" customWidth="1"/>
    <col min="35" max="38" width="12.6640625" customWidth="1"/>
    <col min="39" max="39" width="12.6640625" style="85" customWidth="1"/>
    <col min="50" max="50" width="12" style="38" bestFit="1" customWidth="1"/>
    <col min="51" max="255" width="11.5546875" style="36"/>
    <col min="256" max="256" width="3.88671875" style="36" customWidth="1"/>
    <col min="257" max="257" width="1.33203125" style="36" customWidth="1"/>
    <col min="258" max="258" width="3.44140625" style="36" customWidth="1"/>
    <col min="259" max="259" width="7.88671875" style="36" customWidth="1"/>
    <col min="260" max="260" width="12.5546875" style="36" customWidth="1"/>
    <col min="261" max="261" width="1.6640625" style="36" customWidth="1"/>
    <col min="262" max="262" width="20.88671875" style="36" customWidth="1"/>
    <col min="263" max="263" width="0.44140625" style="36" customWidth="1"/>
    <col min="264" max="264" width="0.5546875" style="36" customWidth="1"/>
    <col min="265" max="265" width="1.33203125" style="36" customWidth="1"/>
    <col min="266" max="266" width="23" style="36" customWidth="1"/>
    <col min="267" max="267" width="0.5546875" style="36" customWidth="1"/>
    <col min="268" max="268" width="1" style="36" customWidth="1"/>
    <col min="269" max="269" width="1.109375" style="36" customWidth="1"/>
    <col min="270" max="270" width="24.109375" style="36" customWidth="1"/>
    <col min="271" max="271" width="0.109375" style="36" customWidth="1"/>
    <col min="272" max="272" width="0.33203125" style="36" customWidth="1"/>
    <col min="273" max="273" width="1.33203125" style="36" customWidth="1"/>
    <col min="274" max="511" width="11.5546875" style="36"/>
    <col min="512" max="512" width="3.88671875" style="36" customWidth="1"/>
    <col min="513" max="513" width="1.33203125" style="36" customWidth="1"/>
    <col min="514" max="514" width="3.44140625" style="36" customWidth="1"/>
    <col min="515" max="515" width="7.88671875" style="36" customWidth="1"/>
    <col min="516" max="516" width="12.5546875" style="36" customWidth="1"/>
    <col min="517" max="517" width="1.6640625" style="36" customWidth="1"/>
    <col min="518" max="518" width="20.88671875" style="36" customWidth="1"/>
    <col min="519" max="519" width="0.44140625" style="36" customWidth="1"/>
    <col min="520" max="520" width="0.5546875" style="36" customWidth="1"/>
    <col min="521" max="521" width="1.33203125" style="36" customWidth="1"/>
    <col min="522" max="522" width="23" style="36" customWidth="1"/>
    <col min="523" max="523" width="0.5546875" style="36" customWidth="1"/>
    <col min="524" max="524" width="1" style="36" customWidth="1"/>
    <col min="525" max="525" width="1.109375" style="36" customWidth="1"/>
    <col min="526" max="526" width="24.109375" style="36" customWidth="1"/>
    <col min="527" max="527" width="0.109375" style="36" customWidth="1"/>
    <col min="528" max="528" width="0.33203125" style="36" customWidth="1"/>
    <col min="529" max="529" width="1.33203125" style="36" customWidth="1"/>
    <col min="530" max="767" width="11.5546875" style="36"/>
    <col min="768" max="768" width="3.88671875" style="36" customWidth="1"/>
    <col min="769" max="769" width="1.33203125" style="36" customWidth="1"/>
    <col min="770" max="770" width="3.44140625" style="36" customWidth="1"/>
    <col min="771" max="771" width="7.88671875" style="36" customWidth="1"/>
    <col min="772" max="772" width="12.5546875" style="36" customWidth="1"/>
    <col min="773" max="773" width="1.6640625" style="36" customWidth="1"/>
    <col min="774" max="774" width="20.88671875" style="36" customWidth="1"/>
    <col min="775" max="775" width="0.44140625" style="36" customWidth="1"/>
    <col min="776" max="776" width="0.5546875" style="36" customWidth="1"/>
    <col min="777" max="777" width="1.33203125" style="36" customWidth="1"/>
    <col min="778" max="778" width="23" style="36" customWidth="1"/>
    <col min="779" max="779" width="0.5546875" style="36" customWidth="1"/>
    <col min="780" max="780" width="1" style="36" customWidth="1"/>
    <col min="781" max="781" width="1.109375" style="36" customWidth="1"/>
    <col min="782" max="782" width="24.109375" style="36" customWidth="1"/>
    <col min="783" max="783" width="0.109375" style="36" customWidth="1"/>
    <col min="784" max="784" width="0.33203125" style="36" customWidth="1"/>
    <col min="785" max="785" width="1.33203125" style="36" customWidth="1"/>
    <col min="786" max="1023" width="11.5546875" style="36"/>
    <col min="1024" max="1024" width="3.88671875" style="36" customWidth="1"/>
    <col min="1025" max="1025" width="1.33203125" style="36" customWidth="1"/>
    <col min="1026" max="1026" width="3.44140625" style="36" customWidth="1"/>
    <col min="1027" max="1027" width="7.88671875" style="36" customWidth="1"/>
    <col min="1028" max="1028" width="12.5546875" style="36" customWidth="1"/>
    <col min="1029" max="1029" width="1.6640625" style="36" customWidth="1"/>
    <col min="1030" max="1030" width="20.88671875" style="36" customWidth="1"/>
    <col min="1031" max="1031" width="0.44140625" style="36" customWidth="1"/>
    <col min="1032" max="1032" width="0.5546875" style="36" customWidth="1"/>
    <col min="1033" max="1033" width="1.33203125" style="36" customWidth="1"/>
    <col min="1034" max="1034" width="23" style="36" customWidth="1"/>
    <col min="1035" max="1035" width="0.5546875" style="36" customWidth="1"/>
    <col min="1036" max="1036" width="1" style="36" customWidth="1"/>
    <col min="1037" max="1037" width="1.109375" style="36" customWidth="1"/>
    <col min="1038" max="1038" width="24.109375" style="36" customWidth="1"/>
    <col min="1039" max="1039" width="0.109375" style="36" customWidth="1"/>
    <col min="1040" max="1040" width="0.33203125" style="36" customWidth="1"/>
    <col min="1041" max="1041" width="1.33203125" style="36" customWidth="1"/>
    <col min="1042" max="1279" width="11.5546875" style="36"/>
    <col min="1280" max="1280" width="3.88671875" style="36" customWidth="1"/>
    <col min="1281" max="1281" width="1.33203125" style="36" customWidth="1"/>
    <col min="1282" max="1282" width="3.44140625" style="36" customWidth="1"/>
    <col min="1283" max="1283" width="7.88671875" style="36" customWidth="1"/>
    <col min="1284" max="1284" width="12.5546875" style="36" customWidth="1"/>
    <col min="1285" max="1285" width="1.6640625" style="36" customWidth="1"/>
    <col min="1286" max="1286" width="20.88671875" style="36" customWidth="1"/>
    <col min="1287" max="1287" width="0.44140625" style="36" customWidth="1"/>
    <col min="1288" max="1288" width="0.5546875" style="36" customWidth="1"/>
    <col min="1289" max="1289" width="1.33203125" style="36" customWidth="1"/>
    <col min="1290" max="1290" width="23" style="36" customWidth="1"/>
    <col min="1291" max="1291" width="0.5546875" style="36" customWidth="1"/>
    <col min="1292" max="1292" width="1" style="36" customWidth="1"/>
    <col min="1293" max="1293" width="1.109375" style="36" customWidth="1"/>
    <col min="1294" max="1294" width="24.109375" style="36" customWidth="1"/>
    <col min="1295" max="1295" width="0.109375" style="36" customWidth="1"/>
    <col min="1296" max="1296" width="0.33203125" style="36" customWidth="1"/>
    <col min="1297" max="1297" width="1.33203125" style="36" customWidth="1"/>
    <col min="1298" max="1535" width="11.5546875" style="36"/>
    <col min="1536" max="1536" width="3.88671875" style="36" customWidth="1"/>
    <col min="1537" max="1537" width="1.33203125" style="36" customWidth="1"/>
    <col min="1538" max="1538" width="3.44140625" style="36" customWidth="1"/>
    <col min="1539" max="1539" width="7.88671875" style="36" customWidth="1"/>
    <col min="1540" max="1540" width="12.5546875" style="36" customWidth="1"/>
    <col min="1541" max="1541" width="1.6640625" style="36" customWidth="1"/>
    <col min="1542" max="1542" width="20.88671875" style="36" customWidth="1"/>
    <col min="1543" max="1543" width="0.44140625" style="36" customWidth="1"/>
    <col min="1544" max="1544" width="0.5546875" style="36" customWidth="1"/>
    <col min="1545" max="1545" width="1.33203125" style="36" customWidth="1"/>
    <col min="1546" max="1546" width="23" style="36" customWidth="1"/>
    <col min="1547" max="1547" width="0.5546875" style="36" customWidth="1"/>
    <col min="1548" max="1548" width="1" style="36" customWidth="1"/>
    <col min="1549" max="1549" width="1.109375" style="36" customWidth="1"/>
    <col min="1550" max="1550" width="24.109375" style="36" customWidth="1"/>
    <col min="1551" max="1551" width="0.109375" style="36" customWidth="1"/>
    <col min="1552" max="1552" width="0.33203125" style="36" customWidth="1"/>
    <col min="1553" max="1553" width="1.33203125" style="36" customWidth="1"/>
    <col min="1554" max="1791" width="11.5546875" style="36"/>
    <col min="1792" max="1792" width="3.88671875" style="36" customWidth="1"/>
    <col min="1793" max="1793" width="1.33203125" style="36" customWidth="1"/>
    <col min="1794" max="1794" width="3.44140625" style="36" customWidth="1"/>
    <col min="1795" max="1795" width="7.88671875" style="36" customWidth="1"/>
    <col min="1796" max="1796" width="12.5546875" style="36" customWidth="1"/>
    <col min="1797" max="1797" width="1.6640625" style="36" customWidth="1"/>
    <col min="1798" max="1798" width="20.88671875" style="36" customWidth="1"/>
    <col min="1799" max="1799" width="0.44140625" style="36" customWidth="1"/>
    <col min="1800" max="1800" width="0.5546875" style="36" customWidth="1"/>
    <col min="1801" max="1801" width="1.33203125" style="36" customWidth="1"/>
    <col min="1802" max="1802" width="23" style="36" customWidth="1"/>
    <col min="1803" max="1803" width="0.5546875" style="36" customWidth="1"/>
    <col min="1804" max="1804" width="1" style="36" customWidth="1"/>
    <col min="1805" max="1805" width="1.109375" style="36" customWidth="1"/>
    <col min="1806" max="1806" width="24.109375" style="36" customWidth="1"/>
    <col min="1807" max="1807" width="0.109375" style="36" customWidth="1"/>
    <col min="1808" max="1808" width="0.33203125" style="36" customWidth="1"/>
    <col min="1809" max="1809" width="1.33203125" style="36" customWidth="1"/>
    <col min="1810" max="2047" width="11.5546875" style="36"/>
    <col min="2048" max="2048" width="3.88671875" style="36" customWidth="1"/>
    <col min="2049" max="2049" width="1.33203125" style="36" customWidth="1"/>
    <col min="2050" max="2050" width="3.44140625" style="36" customWidth="1"/>
    <col min="2051" max="2051" width="7.88671875" style="36" customWidth="1"/>
    <col min="2052" max="2052" width="12.5546875" style="36" customWidth="1"/>
    <col min="2053" max="2053" width="1.6640625" style="36" customWidth="1"/>
    <col min="2054" max="2054" width="20.88671875" style="36" customWidth="1"/>
    <col min="2055" max="2055" width="0.44140625" style="36" customWidth="1"/>
    <col min="2056" max="2056" width="0.5546875" style="36" customWidth="1"/>
    <col min="2057" max="2057" width="1.33203125" style="36" customWidth="1"/>
    <col min="2058" max="2058" width="23" style="36" customWidth="1"/>
    <col min="2059" max="2059" width="0.5546875" style="36" customWidth="1"/>
    <col min="2060" max="2060" width="1" style="36" customWidth="1"/>
    <col min="2061" max="2061" width="1.109375" style="36" customWidth="1"/>
    <col min="2062" max="2062" width="24.109375" style="36" customWidth="1"/>
    <col min="2063" max="2063" width="0.109375" style="36" customWidth="1"/>
    <col min="2064" max="2064" width="0.33203125" style="36" customWidth="1"/>
    <col min="2065" max="2065" width="1.33203125" style="36" customWidth="1"/>
    <col min="2066" max="2303" width="11.5546875" style="36"/>
    <col min="2304" max="2304" width="3.88671875" style="36" customWidth="1"/>
    <col min="2305" max="2305" width="1.33203125" style="36" customWidth="1"/>
    <col min="2306" max="2306" width="3.44140625" style="36" customWidth="1"/>
    <col min="2307" max="2307" width="7.88671875" style="36" customWidth="1"/>
    <col min="2308" max="2308" width="12.5546875" style="36" customWidth="1"/>
    <col min="2309" max="2309" width="1.6640625" style="36" customWidth="1"/>
    <col min="2310" max="2310" width="20.88671875" style="36" customWidth="1"/>
    <col min="2311" max="2311" width="0.44140625" style="36" customWidth="1"/>
    <col min="2312" max="2312" width="0.5546875" style="36" customWidth="1"/>
    <col min="2313" max="2313" width="1.33203125" style="36" customWidth="1"/>
    <col min="2314" max="2314" width="23" style="36" customWidth="1"/>
    <col min="2315" max="2315" width="0.5546875" style="36" customWidth="1"/>
    <col min="2316" max="2316" width="1" style="36" customWidth="1"/>
    <col min="2317" max="2317" width="1.109375" style="36" customWidth="1"/>
    <col min="2318" max="2318" width="24.109375" style="36" customWidth="1"/>
    <col min="2319" max="2319" width="0.109375" style="36" customWidth="1"/>
    <col min="2320" max="2320" width="0.33203125" style="36" customWidth="1"/>
    <col min="2321" max="2321" width="1.33203125" style="36" customWidth="1"/>
    <col min="2322" max="2559" width="11.5546875" style="36"/>
    <col min="2560" max="2560" width="3.88671875" style="36" customWidth="1"/>
    <col min="2561" max="2561" width="1.33203125" style="36" customWidth="1"/>
    <col min="2562" max="2562" width="3.44140625" style="36" customWidth="1"/>
    <col min="2563" max="2563" width="7.88671875" style="36" customWidth="1"/>
    <col min="2564" max="2564" width="12.5546875" style="36" customWidth="1"/>
    <col min="2565" max="2565" width="1.6640625" style="36" customWidth="1"/>
    <col min="2566" max="2566" width="20.88671875" style="36" customWidth="1"/>
    <col min="2567" max="2567" width="0.44140625" style="36" customWidth="1"/>
    <col min="2568" max="2568" width="0.5546875" style="36" customWidth="1"/>
    <col min="2569" max="2569" width="1.33203125" style="36" customWidth="1"/>
    <col min="2570" max="2570" width="23" style="36" customWidth="1"/>
    <col min="2571" max="2571" width="0.5546875" style="36" customWidth="1"/>
    <col min="2572" max="2572" width="1" style="36" customWidth="1"/>
    <col min="2573" max="2573" width="1.109375" style="36" customWidth="1"/>
    <col min="2574" max="2574" width="24.109375" style="36" customWidth="1"/>
    <col min="2575" max="2575" width="0.109375" style="36" customWidth="1"/>
    <col min="2576" max="2576" width="0.33203125" style="36" customWidth="1"/>
    <col min="2577" max="2577" width="1.33203125" style="36" customWidth="1"/>
    <col min="2578" max="2815" width="11.5546875" style="36"/>
    <col min="2816" max="2816" width="3.88671875" style="36" customWidth="1"/>
    <col min="2817" max="2817" width="1.33203125" style="36" customWidth="1"/>
    <col min="2818" max="2818" width="3.44140625" style="36" customWidth="1"/>
    <col min="2819" max="2819" width="7.88671875" style="36" customWidth="1"/>
    <col min="2820" max="2820" width="12.5546875" style="36" customWidth="1"/>
    <col min="2821" max="2821" width="1.6640625" style="36" customWidth="1"/>
    <col min="2822" max="2822" width="20.88671875" style="36" customWidth="1"/>
    <col min="2823" max="2823" width="0.44140625" style="36" customWidth="1"/>
    <col min="2824" max="2824" width="0.5546875" style="36" customWidth="1"/>
    <col min="2825" max="2825" width="1.33203125" style="36" customWidth="1"/>
    <col min="2826" max="2826" width="23" style="36" customWidth="1"/>
    <col min="2827" max="2827" width="0.5546875" style="36" customWidth="1"/>
    <col min="2828" max="2828" width="1" style="36" customWidth="1"/>
    <col min="2829" max="2829" width="1.109375" style="36" customWidth="1"/>
    <col min="2830" max="2830" width="24.109375" style="36" customWidth="1"/>
    <col min="2831" max="2831" width="0.109375" style="36" customWidth="1"/>
    <col min="2832" max="2832" width="0.33203125" style="36" customWidth="1"/>
    <col min="2833" max="2833" width="1.33203125" style="36" customWidth="1"/>
    <col min="2834" max="3071" width="11.5546875" style="36"/>
    <col min="3072" max="3072" width="3.88671875" style="36" customWidth="1"/>
    <col min="3073" max="3073" width="1.33203125" style="36" customWidth="1"/>
    <col min="3074" max="3074" width="3.44140625" style="36" customWidth="1"/>
    <col min="3075" max="3075" width="7.88671875" style="36" customWidth="1"/>
    <col min="3076" max="3076" width="12.5546875" style="36" customWidth="1"/>
    <col min="3077" max="3077" width="1.6640625" style="36" customWidth="1"/>
    <col min="3078" max="3078" width="20.88671875" style="36" customWidth="1"/>
    <col min="3079" max="3079" width="0.44140625" style="36" customWidth="1"/>
    <col min="3080" max="3080" width="0.5546875" style="36" customWidth="1"/>
    <col min="3081" max="3081" width="1.33203125" style="36" customWidth="1"/>
    <col min="3082" max="3082" width="23" style="36" customWidth="1"/>
    <col min="3083" max="3083" width="0.5546875" style="36" customWidth="1"/>
    <col min="3084" max="3084" width="1" style="36" customWidth="1"/>
    <col min="3085" max="3085" width="1.109375" style="36" customWidth="1"/>
    <col min="3086" max="3086" width="24.109375" style="36" customWidth="1"/>
    <col min="3087" max="3087" width="0.109375" style="36" customWidth="1"/>
    <col min="3088" max="3088" width="0.33203125" style="36" customWidth="1"/>
    <col min="3089" max="3089" width="1.33203125" style="36" customWidth="1"/>
    <col min="3090" max="3327" width="11.5546875" style="36"/>
    <col min="3328" max="3328" width="3.88671875" style="36" customWidth="1"/>
    <col min="3329" max="3329" width="1.33203125" style="36" customWidth="1"/>
    <col min="3330" max="3330" width="3.44140625" style="36" customWidth="1"/>
    <col min="3331" max="3331" width="7.88671875" style="36" customWidth="1"/>
    <col min="3332" max="3332" width="12.5546875" style="36" customWidth="1"/>
    <col min="3333" max="3333" width="1.6640625" style="36" customWidth="1"/>
    <col min="3334" max="3334" width="20.88671875" style="36" customWidth="1"/>
    <col min="3335" max="3335" width="0.44140625" style="36" customWidth="1"/>
    <col min="3336" max="3336" width="0.5546875" style="36" customWidth="1"/>
    <col min="3337" max="3337" width="1.33203125" style="36" customWidth="1"/>
    <col min="3338" max="3338" width="23" style="36" customWidth="1"/>
    <col min="3339" max="3339" width="0.5546875" style="36" customWidth="1"/>
    <col min="3340" max="3340" width="1" style="36" customWidth="1"/>
    <col min="3341" max="3341" width="1.109375" style="36" customWidth="1"/>
    <col min="3342" max="3342" width="24.109375" style="36" customWidth="1"/>
    <col min="3343" max="3343" width="0.109375" style="36" customWidth="1"/>
    <col min="3344" max="3344" width="0.33203125" style="36" customWidth="1"/>
    <col min="3345" max="3345" width="1.33203125" style="36" customWidth="1"/>
    <col min="3346" max="3583" width="11.5546875" style="36"/>
    <col min="3584" max="3584" width="3.88671875" style="36" customWidth="1"/>
    <col min="3585" max="3585" width="1.33203125" style="36" customWidth="1"/>
    <col min="3586" max="3586" width="3.44140625" style="36" customWidth="1"/>
    <col min="3587" max="3587" width="7.88671875" style="36" customWidth="1"/>
    <col min="3588" max="3588" width="12.5546875" style="36" customWidth="1"/>
    <col min="3589" max="3589" width="1.6640625" style="36" customWidth="1"/>
    <col min="3590" max="3590" width="20.88671875" style="36" customWidth="1"/>
    <col min="3591" max="3591" width="0.44140625" style="36" customWidth="1"/>
    <col min="3592" max="3592" width="0.5546875" style="36" customWidth="1"/>
    <col min="3593" max="3593" width="1.33203125" style="36" customWidth="1"/>
    <col min="3594" max="3594" width="23" style="36" customWidth="1"/>
    <col min="3595" max="3595" width="0.5546875" style="36" customWidth="1"/>
    <col min="3596" max="3596" width="1" style="36" customWidth="1"/>
    <col min="3597" max="3597" width="1.109375" style="36" customWidth="1"/>
    <col min="3598" max="3598" width="24.109375" style="36" customWidth="1"/>
    <col min="3599" max="3599" width="0.109375" style="36" customWidth="1"/>
    <col min="3600" max="3600" width="0.33203125" style="36" customWidth="1"/>
    <col min="3601" max="3601" width="1.33203125" style="36" customWidth="1"/>
    <col min="3602" max="3839" width="11.5546875" style="36"/>
    <col min="3840" max="3840" width="3.88671875" style="36" customWidth="1"/>
    <col min="3841" max="3841" width="1.33203125" style="36" customWidth="1"/>
    <col min="3842" max="3842" width="3.44140625" style="36" customWidth="1"/>
    <col min="3843" max="3843" width="7.88671875" style="36" customWidth="1"/>
    <col min="3844" max="3844" width="12.5546875" style="36" customWidth="1"/>
    <col min="3845" max="3845" width="1.6640625" style="36" customWidth="1"/>
    <col min="3846" max="3846" width="20.88671875" style="36" customWidth="1"/>
    <col min="3847" max="3847" width="0.44140625" style="36" customWidth="1"/>
    <col min="3848" max="3848" width="0.5546875" style="36" customWidth="1"/>
    <col min="3849" max="3849" width="1.33203125" style="36" customWidth="1"/>
    <col min="3850" max="3850" width="23" style="36" customWidth="1"/>
    <col min="3851" max="3851" width="0.5546875" style="36" customWidth="1"/>
    <col min="3852" max="3852" width="1" style="36" customWidth="1"/>
    <col min="3853" max="3853" width="1.109375" style="36" customWidth="1"/>
    <col min="3854" max="3854" width="24.109375" style="36" customWidth="1"/>
    <col min="3855" max="3855" width="0.109375" style="36" customWidth="1"/>
    <col min="3856" max="3856" width="0.33203125" style="36" customWidth="1"/>
    <col min="3857" max="3857" width="1.33203125" style="36" customWidth="1"/>
    <col min="3858" max="4095" width="11.5546875" style="36"/>
    <col min="4096" max="4096" width="3.88671875" style="36" customWidth="1"/>
    <col min="4097" max="4097" width="1.33203125" style="36" customWidth="1"/>
    <col min="4098" max="4098" width="3.44140625" style="36" customWidth="1"/>
    <col min="4099" max="4099" width="7.88671875" style="36" customWidth="1"/>
    <col min="4100" max="4100" width="12.5546875" style="36" customWidth="1"/>
    <col min="4101" max="4101" width="1.6640625" style="36" customWidth="1"/>
    <col min="4102" max="4102" width="20.88671875" style="36" customWidth="1"/>
    <col min="4103" max="4103" width="0.44140625" style="36" customWidth="1"/>
    <col min="4104" max="4104" width="0.5546875" style="36" customWidth="1"/>
    <col min="4105" max="4105" width="1.33203125" style="36" customWidth="1"/>
    <col min="4106" max="4106" width="23" style="36" customWidth="1"/>
    <col min="4107" max="4107" width="0.5546875" style="36" customWidth="1"/>
    <col min="4108" max="4108" width="1" style="36" customWidth="1"/>
    <col min="4109" max="4109" width="1.109375" style="36" customWidth="1"/>
    <col min="4110" max="4110" width="24.109375" style="36" customWidth="1"/>
    <col min="4111" max="4111" width="0.109375" style="36" customWidth="1"/>
    <col min="4112" max="4112" width="0.33203125" style="36" customWidth="1"/>
    <col min="4113" max="4113" width="1.33203125" style="36" customWidth="1"/>
    <col min="4114" max="4351" width="11.5546875" style="36"/>
    <col min="4352" max="4352" width="3.88671875" style="36" customWidth="1"/>
    <col min="4353" max="4353" width="1.33203125" style="36" customWidth="1"/>
    <col min="4354" max="4354" width="3.44140625" style="36" customWidth="1"/>
    <col min="4355" max="4355" width="7.88671875" style="36" customWidth="1"/>
    <col min="4356" max="4356" width="12.5546875" style="36" customWidth="1"/>
    <col min="4357" max="4357" width="1.6640625" style="36" customWidth="1"/>
    <col min="4358" max="4358" width="20.88671875" style="36" customWidth="1"/>
    <col min="4359" max="4359" width="0.44140625" style="36" customWidth="1"/>
    <col min="4360" max="4360" width="0.5546875" style="36" customWidth="1"/>
    <col min="4361" max="4361" width="1.33203125" style="36" customWidth="1"/>
    <col min="4362" max="4362" width="23" style="36" customWidth="1"/>
    <col min="4363" max="4363" width="0.5546875" style="36" customWidth="1"/>
    <col min="4364" max="4364" width="1" style="36" customWidth="1"/>
    <col min="4365" max="4365" width="1.109375" style="36" customWidth="1"/>
    <col min="4366" max="4366" width="24.109375" style="36" customWidth="1"/>
    <col min="4367" max="4367" width="0.109375" style="36" customWidth="1"/>
    <col min="4368" max="4368" width="0.33203125" style="36" customWidth="1"/>
    <col min="4369" max="4369" width="1.33203125" style="36" customWidth="1"/>
    <col min="4370" max="4607" width="11.5546875" style="36"/>
    <col min="4608" max="4608" width="3.88671875" style="36" customWidth="1"/>
    <col min="4609" max="4609" width="1.33203125" style="36" customWidth="1"/>
    <col min="4610" max="4610" width="3.44140625" style="36" customWidth="1"/>
    <col min="4611" max="4611" width="7.88671875" style="36" customWidth="1"/>
    <col min="4612" max="4612" width="12.5546875" style="36" customWidth="1"/>
    <col min="4613" max="4613" width="1.6640625" style="36" customWidth="1"/>
    <col min="4614" max="4614" width="20.88671875" style="36" customWidth="1"/>
    <col min="4615" max="4615" width="0.44140625" style="36" customWidth="1"/>
    <col min="4616" max="4616" width="0.5546875" style="36" customWidth="1"/>
    <col min="4617" max="4617" width="1.33203125" style="36" customWidth="1"/>
    <col min="4618" max="4618" width="23" style="36" customWidth="1"/>
    <col min="4619" max="4619" width="0.5546875" style="36" customWidth="1"/>
    <col min="4620" max="4620" width="1" style="36" customWidth="1"/>
    <col min="4621" max="4621" width="1.109375" style="36" customWidth="1"/>
    <col min="4622" max="4622" width="24.109375" style="36" customWidth="1"/>
    <col min="4623" max="4623" width="0.109375" style="36" customWidth="1"/>
    <col min="4624" max="4624" width="0.33203125" style="36" customWidth="1"/>
    <col min="4625" max="4625" width="1.33203125" style="36" customWidth="1"/>
    <col min="4626" max="4863" width="11.5546875" style="36"/>
    <col min="4864" max="4864" width="3.88671875" style="36" customWidth="1"/>
    <col min="4865" max="4865" width="1.33203125" style="36" customWidth="1"/>
    <col min="4866" max="4866" width="3.44140625" style="36" customWidth="1"/>
    <col min="4867" max="4867" width="7.88671875" style="36" customWidth="1"/>
    <col min="4868" max="4868" width="12.5546875" style="36" customWidth="1"/>
    <col min="4869" max="4869" width="1.6640625" style="36" customWidth="1"/>
    <col min="4870" max="4870" width="20.88671875" style="36" customWidth="1"/>
    <col min="4871" max="4871" width="0.44140625" style="36" customWidth="1"/>
    <col min="4872" max="4872" width="0.5546875" style="36" customWidth="1"/>
    <col min="4873" max="4873" width="1.33203125" style="36" customWidth="1"/>
    <col min="4874" max="4874" width="23" style="36" customWidth="1"/>
    <col min="4875" max="4875" width="0.5546875" style="36" customWidth="1"/>
    <col min="4876" max="4876" width="1" style="36" customWidth="1"/>
    <col min="4877" max="4877" width="1.109375" style="36" customWidth="1"/>
    <col min="4878" max="4878" width="24.109375" style="36" customWidth="1"/>
    <col min="4879" max="4879" width="0.109375" style="36" customWidth="1"/>
    <col min="4880" max="4880" width="0.33203125" style="36" customWidth="1"/>
    <col min="4881" max="4881" width="1.33203125" style="36" customWidth="1"/>
    <col min="4882" max="5119" width="11.5546875" style="36"/>
    <col min="5120" max="5120" width="3.88671875" style="36" customWidth="1"/>
    <col min="5121" max="5121" width="1.33203125" style="36" customWidth="1"/>
    <col min="5122" max="5122" width="3.44140625" style="36" customWidth="1"/>
    <col min="5123" max="5123" width="7.88671875" style="36" customWidth="1"/>
    <col min="5124" max="5124" width="12.5546875" style="36" customWidth="1"/>
    <col min="5125" max="5125" width="1.6640625" style="36" customWidth="1"/>
    <col min="5126" max="5126" width="20.88671875" style="36" customWidth="1"/>
    <col min="5127" max="5127" width="0.44140625" style="36" customWidth="1"/>
    <col min="5128" max="5128" width="0.5546875" style="36" customWidth="1"/>
    <col min="5129" max="5129" width="1.33203125" style="36" customWidth="1"/>
    <col min="5130" max="5130" width="23" style="36" customWidth="1"/>
    <col min="5131" max="5131" width="0.5546875" style="36" customWidth="1"/>
    <col min="5132" max="5132" width="1" style="36" customWidth="1"/>
    <col min="5133" max="5133" width="1.109375" style="36" customWidth="1"/>
    <col min="5134" max="5134" width="24.109375" style="36" customWidth="1"/>
    <col min="5135" max="5135" width="0.109375" style="36" customWidth="1"/>
    <col min="5136" max="5136" width="0.33203125" style="36" customWidth="1"/>
    <col min="5137" max="5137" width="1.33203125" style="36" customWidth="1"/>
    <col min="5138" max="5375" width="11.5546875" style="36"/>
    <col min="5376" max="5376" width="3.88671875" style="36" customWidth="1"/>
    <col min="5377" max="5377" width="1.33203125" style="36" customWidth="1"/>
    <col min="5378" max="5378" width="3.44140625" style="36" customWidth="1"/>
    <col min="5379" max="5379" width="7.88671875" style="36" customWidth="1"/>
    <col min="5380" max="5380" width="12.5546875" style="36" customWidth="1"/>
    <col min="5381" max="5381" width="1.6640625" style="36" customWidth="1"/>
    <col min="5382" max="5382" width="20.88671875" style="36" customWidth="1"/>
    <col min="5383" max="5383" width="0.44140625" style="36" customWidth="1"/>
    <col min="5384" max="5384" width="0.5546875" style="36" customWidth="1"/>
    <col min="5385" max="5385" width="1.33203125" style="36" customWidth="1"/>
    <col min="5386" max="5386" width="23" style="36" customWidth="1"/>
    <col min="5387" max="5387" width="0.5546875" style="36" customWidth="1"/>
    <col min="5388" max="5388" width="1" style="36" customWidth="1"/>
    <col min="5389" max="5389" width="1.109375" style="36" customWidth="1"/>
    <col min="5390" max="5390" width="24.109375" style="36" customWidth="1"/>
    <col min="5391" max="5391" width="0.109375" style="36" customWidth="1"/>
    <col min="5392" max="5392" width="0.33203125" style="36" customWidth="1"/>
    <col min="5393" max="5393" width="1.33203125" style="36" customWidth="1"/>
    <col min="5394" max="5631" width="11.5546875" style="36"/>
    <col min="5632" max="5632" width="3.88671875" style="36" customWidth="1"/>
    <col min="5633" max="5633" width="1.33203125" style="36" customWidth="1"/>
    <col min="5634" max="5634" width="3.44140625" style="36" customWidth="1"/>
    <col min="5635" max="5635" width="7.88671875" style="36" customWidth="1"/>
    <col min="5636" max="5636" width="12.5546875" style="36" customWidth="1"/>
    <col min="5637" max="5637" width="1.6640625" style="36" customWidth="1"/>
    <col min="5638" max="5638" width="20.88671875" style="36" customWidth="1"/>
    <col min="5639" max="5639" width="0.44140625" style="36" customWidth="1"/>
    <col min="5640" max="5640" width="0.5546875" style="36" customWidth="1"/>
    <col min="5641" max="5641" width="1.33203125" style="36" customWidth="1"/>
    <col min="5642" max="5642" width="23" style="36" customWidth="1"/>
    <col min="5643" max="5643" width="0.5546875" style="36" customWidth="1"/>
    <col min="5644" max="5644" width="1" style="36" customWidth="1"/>
    <col min="5645" max="5645" width="1.109375" style="36" customWidth="1"/>
    <col min="5646" max="5646" width="24.109375" style="36" customWidth="1"/>
    <col min="5647" max="5647" width="0.109375" style="36" customWidth="1"/>
    <col min="5648" max="5648" width="0.33203125" style="36" customWidth="1"/>
    <col min="5649" max="5649" width="1.33203125" style="36" customWidth="1"/>
    <col min="5650" max="5887" width="11.5546875" style="36"/>
    <col min="5888" max="5888" width="3.88671875" style="36" customWidth="1"/>
    <col min="5889" max="5889" width="1.33203125" style="36" customWidth="1"/>
    <col min="5890" max="5890" width="3.44140625" style="36" customWidth="1"/>
    <col min="5891" max="5891" width="7.88671875" style="36" customWidth="1"/>
    <col min="5892" max="5892" width="12.5546875" style="36" customWidth="1"/>
    <col min="5893" max="5893" width="1.6640625" style="36" customWidth="1"/>
    <col min="5894" max="5894" width="20.88671875" style="36" customWidth="1"/>
    <col min="5895" max="5895" width="0.44140625" style="36" customWidth="1"/>
    <col min="5896" max="5896" width="0.5546875" style="36" customWidth="1"/>
    <col min="5897" max="5897" width="1.33203125" style="36" customWidth="1"/>
    <col min="5898" max="5898" width="23" style="36" customWidth="1"/>
    <col min="5899" max="5899" width="0.5546875" style="36" customWidth="1"/>
    <col min="5900" max="5900" width="1" style="36" customWidth="1"/>
    <col min="5901" max="5901" width="1.109375" style="36" customWidth="1"/>
    <col min="5902" max="5902" width="24.109375" style="36" customWidth="1"/>
    <col min="5903" max="5903" width="0.109375" style="36" customWidth="1"/>
    <col min="5904" max="5904" width="0.33203125" style="36" customWidth="1"/>
    <col min="5905" max="5905" width="1.33203125" style="36" customWidth="1"/>
    <col min="5906" max="6143" width="11.5546875" style="36"/>
    <col min="6144" max="6144" width="3.88671875" style="36" customWidth="1"/>
    <col min="6145" max="6145" width="1.33203125" style="36" customWidth="1"/>
    <col min="6146" max="6146" width="3.44140625" style="36" customWidth="1"/>
    <col min="6147" max="6147" width="7.88671875" style="36" customWidth="1"/>
    <col min="6148" max="6148" width="12.5546875" style="36" customWidth="1"/>
    <col min="6149" max="6149" width="1.6640625" style="36" customWidth="1"/>
    <col min="6150" max="6150" width="20.88671875" style="36" customWidth="1"/>
    <col min="6151" max="6151" width="0.44140625" style="36" customWidth="1"/>
    <col min="6152" max="6152" width="0.5546875" style="36" customWidth="1"/>
    <col min="6153" max="6153" width="1.33203125" style="36" customWidth="1"/>
    <col min="6154" max="6154" width="23" style="36" customWidth="1"/>
    <col min="6155" max="6155" width="0.5546875" style="36" customWidth="1"/>
    <col min="6156" max="6156" width="1" style="36" customWidth="1"/>
    <col min="6157" max="6157" width="1.109375" style="36" customWidth="1"/>
    <col min="6158" max="6158" width="24.109375" style="36" customWidth="1"/>
    <col min="6159" max="6159" width="0.109375" style="36" customWidth="1"/>
    <col min="6160" max="6160" width="0.33203125" style="36" customWidth="1"/>
    <col min="6161" max="6161" width="1.33203125" style="36" customWidth="1"/>
    <col min="6162" max="6399" width="11.5546875" style="36"/>
    <col min="6400" max="6400" width="3.88671875" style="36" customWidth="1"/>
    <col min="6401" max="6401" width="1.33203125" style="36" customWidth="1"/>
    <col min="6402" max="6402" width="3.44140625" style="36" customWidth="1"/>
    <col min="6403" max="6403" width="7.88671875" style="36" customWidth="1"/>
    <col min="6404" max="6404" width="12.5546875" style="36" customWidth="1"/>
    <col min="6405" max="6405" width="1.6640625" style="36" customWidth="1"/>
    <col min="6406" max="6406" width="20.88671875" style="36" customWidth="1"/>
    <col min="6407" max="6407" width="0.44140625" style="36" customWidth="1"/>
    <col min="6408" max="6408" width="0.5546875" style="36" customWidth="1"/>
    <col min="6409" max="6409" width="1.33203125" style="36" customWidth="1"/>
    <col min="6410" max="6410" width="23" style="36" customWidth="1"/>
    <col min="6411" max="6411" width="0.5546875" style="36" customWidth="1"/>
    <col min="6412" max="6412" width="1" style="36" customWidth="1"/>
    <col min="6413" max="6413" width="1.109375" style="36" customWidth="1"/>
    <col min="6414" max="6414" width="24.109375" style="36" customWidth="1"/>
    <col min="6415" max="6415" width="0.109375" style="36" customWidth="1"/>
    <col min="6416" max="6416" width="0.33203125" style="36" customWidth="1"/>
    <col min="6417" max="6417" width="1.33203125" style="36" customWidth="1"/>
    <col min="6418" max="6655" width="11.5546875" style="36"/>
    <col min="6656" max="6656" width="3.88671875" style="36" customWidth="1"/>
    <col min="6657" max="6657" width="1.33203125" style="36" customWidth="1"/>
    <col min="6658" max="6658" width="3.44140625" style="36" customWidth="1"/>
    <col min="6659" max="6659" width="7.88671875" style="36" customWidth="1"/>
    <col min="6660" max="6660" width="12.5546875" style="36" customWidth="1"/>
    <col min="6661" max="6661" width="1.6640625" style="36" customWidth="1"/>
    <col min="6662" max="6662" width="20.88671875" style="36" customWidth="1"/>
    <col min="6663" max="6663" width="0.44140625" style="36" customWidth="1"/>
    <col min="6664" max="6664" width="0.5546875" style="36" customWidth="1"/>
    <col min="6665" max="6665" width="1.33203125" style="36" customWidth="1"/>
    <col min="6666" max="6666" width="23" style="36" customWidth="1"/>
    <col min="6667" max="6667" width="0.5546875" style="36" customWidth="1"/>
    <col min="6668" max="6668" width="1" style="36" customWidth="1"/>
    <col min="6669" max="6669" width="1.109375" style="36" customWidth="1"/>
    <col min="6670" max="6670" width="24.109375" style="36" customWidth="1"/>
    <col min="6671" max="6671" width="0.109375" style="36" customWidth="1"/>
    <col min="6672" max="6672" width="0.33203125" style="36" customWidth="1"/>
    <col min="6673" max="6673" width="1.33203125" style="36" customWidth="1"/>
    <col min="6674" max="6911" width="11.5546875" style="36"/>
    <col min="6912" max="6912" width="3.88671875" style="36" customWidth="1"/>
    <col min="6913" max="6913" width="1.33203125" style="36" customWidth="1"/>
    <col min="6914" max="6914" width="3.44140625" style="36" customWidth="1"/>
    <col min="6915" max="6915" width="7.88671875" style="36" customWidth="1"/>
    <col min="6916" max="6916" width="12.5546875" style="36" customWidth="1"/>
    <col min="6917" max="6917" width="1.6640625" style="36" customWidth="1"/>
    <col min="6918" max="6918" width="20.88671875" style="36" customWidth="1"/>
    <col min="6919" max="6919" width="0.44140625" style="36" customWidth="1"/>
    <col min="6920" max="6920" width="0.5546875" style="36" customWidth="1"/>
    <col min="6921" max="6921" width="1.33203125" style="36" customWidth="1"/>
    <col min="6922" max="6922" width="23" style="36" customWidth="1"/>
    <col min="6923" max="6923" width="0.5546875" style="36" customWidth="1"/>
    <col min="6924" max="6924" width="1" style="36" customWidth="1"/>
    <col min="6925" max="6925" width="1.109375" style="36" customWidth="1"/>
    <col min="6926" max="6926" width="24.109375" style="36" customWidth="1"/>
    <col min="6927" max="6927" width="0.109375" style="36" customWidth="1"/>
    <col min="6928" max="6928" width="0.33203125" style="36" customWidth="1"/>
    <col min="6929" max="6929" width="1.33203125" style="36" customWidth="1"/>
    <col min="6930" max="7167" width="11.5546875" style="36"/>
    <col min="7168" max="7168" width="3.88671875" style="36" customWidth="1"/>
    <col min="7169" max="7169" width="1.33203125" style="36" customWidth="1"/>
    <col min="7170" max="7170" width="3.44140625" style="36" customWidth="1"/>
    <col min="7171" max="7171" width="7.88671875" style="36" customWidth="1"/>
    <col min="7172" max="7172" width="12.5546875" style="36" customWidth="1"/>
    <col min="7173" max="7173" width="1.6640625" style="36" customWidth="1"/>
    <col min="7174" max="7174" width="20.88671875" style="36" customWidth="1"/>
    <col min="7175" max="7175" width="0.44140625" style="36" customWidth="1"/>
    <col min="7176" max="7176" width="0.5546875" style="36" customWidth="1"/>
    <col min="7177" max="7177" width="1.33203125" style="36" customWidth="1"/>
    <col min="7178" max="7178" width="23" style="36" customWidth="1"/>
    <col min="7179" max="7179" width="0.5546875" style="36" customWidth="1"/>
    <col min="7180" max="7180" width="1" style="36" customWidth="1"/>
    <col min="7181" max="7181" width="1.109375" style="36" customWidth="1"/>
    <col min="7182" max="7182" width="24.109375" style="36" customWidth="1"/>
    <col min="7183" max="7183" width="0.109375" style="36" customWidth="1"/>
    <col min="7184" max="7184" width="0.33203125" style="36" customWidth="1"/>
    <col min="7185" max="7185" width="1.33203125" style="36" customWidth="1"/>
    <col min="7186" max="7423" width="11.5546875" style="36"/>
    <col min="7424" max="7424" width="3.88671875" style="36" customWidth="1"/>
    <col min="7425" max="7425" width="1.33203125" style="36" customWidth="1"/>
    <col min="7426" max="7426" width="3.44140625" style="36" customWidth="1"/>
    <col min="7427" max="7427" width="7.88671875" style="36" customWidth="1"/>
    <col min="7428" max="7428" width="12.5546875" style="36" customWidth="1"/>
    <col min="7429" max="7429" width="1.6640625" style="36" customWidth="1"/>
    <col min="7430" max="7430" width="20.88671875" style="36" customWidth="1"/>
    <col min="7431" max="7431" width="0.44140625" style="36" customWidth="1"/>
    <col min="7432" max="7432" width="0.5546875" style="36" customWidth="1"/>
    <col min="7433" max="7433" width="1.33203125" style="36" customWidth="1"/>
    <col min="7434" max="7434" width="23" style="36" customWidth="1"/>
    <col min="7435" max="7435" width="0.5546875" style="36" customWidth="1"/>
    <col min="7436" max="7436" width="1" style="36" customWidth="1"/>
    <col min="7437" max="7437" width="1.109375" style="36" customWidth="1"/>
    <col min="7438" max="7438" width="24.109375" style="36" customWidth="1"/>
    <col min="7439" max="7439" width="0.109375" style="36" customWidth="1"/>
    <col min="7440" max="7440" width="0.33203125" style="36" customWidth="1"/>
    <col min="7441" max="7441" width="1.33203125" style="36" customWidth="1"/>
    <col min="7442" max="7679" width="11.5546875" style="36"/>
    <col min="7680" max="7680" width="3.88671875" style="36" customWidth="1"/>
    <col min="7681" max="7681" width="1.33203125" style="36" customWidth="1"/>
    <col min="7682" max="7682" width="3.44140625" style="36" customWidth="1"/>
    <col min="7683" max="7683" width="7.88671875" style="36" customWidth="1"/>
    <col min="7684" max="7684" width="12.5546875" style="36" customWidth="1"/>
    <col min="7685" max="7685" width="1.6640625" style="36" customWidth="1"/>
    <col min="7686" max="7686" width="20.88671875" style="36" customWidth="1"/>
    <col min="7687" max="7687" width="0.44140625" style="36" customWidth="1"/>
    <col min="7688" max="7688" width="0.5546875" style="36" customWidth="1"/>
    <col min="7689" max="7689" width="1.33203125" style="36" customWidth="1"/>
    <col min="7690" max="7690" width="23" style="36" customWidth="1"/>
    <col min="7691" max="7691" width="0.5546875" style="36" customWidth="1"/>
    <col min="7692" max="7692" width="1" style="36" customWidth="1"/>
    <col min="7693" max="7693" width="1.109375" style="36" customWidth="1"/>
    <col min="7694" max="7694" width="24.109375" style="36" customWidth="1"/>
    <col min="7695" max="7695" width="0.109375" style="36" customWidth="1"/>
    <col min="7696" max="7696" width="0.33203125" style="36" customWidth="1"/>
    <col min="7697" max="7697" width="1.33203125" style="36" customWidth="1"/>
    <col min="7698" max="7935" width="11.5546875" style="36"/>
    <col min="7936" max="7936" width="3.88671875" style="36" customWidth="1"/>
    <col min="7937" max="7937" width="1.33203125" style="36" customWidth="1"/>
    <col min="7938" max="7938" width="3.44140625" style="36" customWidth="1"/>
    <col min="7939" max="7939" width="7.88671875" style="36" customWidth="1"/>
    <col min="7940" max="7940" width="12.5546875" style="36" customWidth="1"/>
    <col min="7941" max="7941" width="1.6640625" style="36" customWidth="1"/>
    <col min="7942" max="7942" width="20.88671875" style="36" customWidth="1"/>
    <col min="7943" max="7943" width="0.44140625" style="36" customWidth="1"/>
    <col min="7944" max="7944" width="0.5546875" style="36" customWidth="1"/>
    <col min="7945" max="7945" width="1.33203125" style="36" customWidth="1"/>
    <col min="7946" max="7946" width="23" style="36" customWidth="1"/>
    <col min="7947" max="7947" width="0.5546875" style="36" customWidth="1"/>
    <col min="7948" max="7948" width="1" style="36" customWidth="1"/>
    <col min="7949" max="7949" width="1.109375" style="36" customWidth="1"/>
    <col min="7950" max="7950" width="24.109375" style="36" customWidth="1"/>
    <col min="7951" max="7951" width="0.109375" style="36" customWidth="1"/>
    <col min="7952" max="7952" width="0.33203125" style="36" customWidth="1"/>
    <col min="7953" max="7953" width="1.33203125" style="36" customWidth="1"/>
    <col min="7954" max="8191" width="11.5546875" style="36"/>
    <col min="8192" max="8192" width="3.88671875" style="36" customWidth="1"/>
    <col min="8193" max="8193" width="1.33203125" style="36" customWidth="1"/>
    <col min="8194" max="8194" width="3.44140625" style="36" customWidth="1"/>
    <col min="8195" max="8195" width="7.88671875" style="36" customWidth="1"/>
    <col min="8196" max="8196" width="12.5546875" style="36" customWidth="1"/>
    <col min="8197" max="8197" width="1.6640625" style="36" customWidth="1"/>
    <col min="8198" max="8198" width="20.88671875" style="36" customWidth="1"/>
    <col min="8199" max="8199" width="0.44140625" style="36" customWidth="1"/>
    <col min="8200" max="8200" width="0.5546875" style="36" customWidth="1"/>
    <col min="8201" max="8201" width="1.33203125" style="36" customWidth="1"/>
    <col min="8202" max="8202" width="23" style="36" customWidth="1"/>
    <col min="8203" max="8203" width="0.5546875" style="36" customWidth="1"/>
    <col min="8204" max="8204" width="1" style="36" customWidth="1"/>
    <col min="8205" max="8205" width="1.109375" style="36" customWidth="1"/>
    <col min="8206" max="8206" width="24.109375" style="36" customWidth="1"/>
    <col min="8207" max="8207" width="0.109375" style="36" customWidth="1"/>
    <col min="8208" max="8208" width="0.33203125" style="36" customWidth="1"/>
    <col min="8209" max="8209" width="1.33203125" style="36" customWidth="1"/>
    <col min="8210" max="8447" width="11.5546875" style="36"/>
    <col min="8448" max="8448" width="3.88671875" style="36" customWidth="1"/>
    <col min="8449" max="8449" width="1.33203125" style="36" customWidth="1"/>
    <col min="8450" max="8450" width="3.44140625" style="36" customWidth="1"/>
    <col min="8451" max="8451" width="7.88671875" style="36" customWidth="1"/>
    <col min="8452" max="8452" width="12.5546875" style="36" customWidth="1"/>
    <col min="8453" max="8453" width="1.6640625" style="36" customWidth="1"/>
    <col min="8454" max="8454" width="20.88671875" style="36" customWidth="1"/>
    <col min="8455" max="8455" width="0.44140625" style="36" customWidth="1"/>
    <col min="8456" max="8456" width="0.5546875" style="36" customWidth="1"/>
    <col min="8457" max="8457" width="1.33203125" style="36" customWidth="1"/>
    <col min="8458" max="8458" width="23" style="36" customWidth="1"/>
    <col min="8459" max="8459" width="0.5546875" style="36" customWidth="1"/>
    <col min="8460" max="8460" width="1" style="36" customWidth="1"/>
    <col min="8461" max="8461" width="1.109375" style="36" customWidth="1"/>
    <col min="8462" max="8462" width="24.109375" style="36" customWidth="1"/>
    <col min="8463" max="8463" width="0.109375" style="36" customWidth="1"/>
    <col min="8464" max="8464" width="0.33203125" style="36" customWidth="1"/>
    <col min="8465" max="8465" width="1.33203125" style="36" customWidth="1"/>
    <col min="8466" max="8703" width="11.5546875" style="36"/>
    <col min="8704" max="8704" width="3.88671875" style="36" customWidth="1"/>
    <col min="8705" max="8705" width="1.33203125" style="36" customWidth="1"/>
    <col min="8706" max="8706" width="3.44140625" style="36" customWidth="1"/>
    <col min="8707" max="8707" width="7.88671875" style="36" customWidth="1"/>
    <col min="8708" max="8708" width="12.5546875" style="36" customWidth="1"/>
    <col min="8709" max="8709" width="1.6640625" style="36" customWidth="1"/>
    <col min="8710" max="8710" width="20.88671875" style="36" customWidth="1"/>
    <col min="8711" max="8711" width="0.44140625" style="36" customWidth="1"/>
    <col min="8712" max="8712" width="0.5546875" style="36" customWidth="1"/>
    <col min="8713" max="8713" width="1.33203125" style="36" customWidth="1"/>
    <col min="8714" max="8714" width="23" style="36" customWidth="1"/>
    <col min="8715" max="8715" width="0.5546875" style="36" customWidth="1"/>
    <col min="8716" max="8716" width="1" style="36" customWidth="1"/>
    <col min="8717" max="8717" width="1.109375" style="36" customWidth="1"/>
    <col min="8718" max="8718" width="24.109375" style="36" customWidth="1"/>
    <col min="8719" max="8719" width="0.109375" style="36" customWidth="1"/>
    <col min="8720" max="8720" width="0.33203125" style="36" customWidth="1"/>
    <col min="8721" max="8721" width="1.33203125" style="36" customWidth="1"/>
    <col min="8722" max="8959" width="11.5546875" style="36"/>
    <col min="8960" max="8960" width="3.88671875" style="36" customWidth="1"/>
    <col min="8961" max="8961" width="1.33203125" style="36" customWidth="1"/>
    <col min="8962" max="8962" width="3.44140625" style="36" customWidth="1"/>
    <col min="8963" max="8963" width="7.88671875" style="36" customWidth="1"/>
    <col min="8964" max="8964" width="12.5546875" style="36" customWidth="1"/>
    <col min="8965" max="8965" width="1.6640625" style="36" customWidth="1"/>
    <col min="8966" max="8966" width="20.88671875" style="36" customWidth="1"/>
    <col min="8967" max="8967" width="0.44140625" style="36" customWidth="1"/>
    <col min="8968" max="8968" width="0.5546875" style="36" customWidth="1"/>
    <col min="8969" max="8969" width="1.33203125" style="36" customWidth="1"/>
    <col min="8970" max="8970" width="23" style="36" customWidth="1"/>
    <col min="8971" max="8971" width="0.5546875" style="36" customWidth="1"/>
    <col min="8972" max="8972" width="1" style="36" customWidth="1"/>
    <col min="8973" max="8973" width="1.109375" style="36" customWidth="1"/>
    <col min="8974" max="8974" width="24.109375" style="36" customWidth="1"/>
    <col min="8975" max="8975" width="0.109375" style="36" customWidth="1"/>
    <col min="8976" max="8976" width="0.33203125" style="36" customWidth="1"/>
    <col min="8977" max="8977" width="1.33203125" style="36" customWidth="1"/>
    <col min="8978" max="9215" width="11.5546875" style="36"/>
    <col min="9216" max="9216" width="3.88671875" style="36" customWidth="1"/>
    <col min="9217" max="9217" width="1.33203125" style="36" customWidth="1"/>
    <col min="9218" max="9218" width="3.44140625" style="36" customWidth="1"/>
    <col min="9219" max="9219" width="7.88671875" style="36" customWidth="1"/>
    <col min="9220" max="9220" width="12.5546875" style="36" customWidth="1"/>
    <col min="9221" max="9221" width="1.6640625" style="36" customWidth="1"/>
    <col min="9222" max="9222" width="20.88671875" style="36" customWidth="1"/>
    <col min="9223" max="9223" width="0.44140625" style="36" customWidth="1"/>
    <col min="9224" max="9224" width="0.5546875" style="36" customWidth="1"/>
    <col min="9225" max="9225" width="1.33203125" style="36" customWidth="1"/>
    <col min="9226" max="9226" width="23" style="36" customWidth="1"/>
    <col min="9227" max="9227" width="0.5546875" style="36" customWidth="1"/>
    <col min="9228" max="9228" width="1" style="36" customWidth="1"/>
    <col min="9229" max="9229" width="1.109375" style="36" customWidth="1"/>
    <col min="9230" max="9230" width="24.109375" style="36" customWidth="1"/>
    <col min="9231" max="9231" width="0.109375" style="36" customWidth="1"/>
    <col min="9232" max="9232" width="0.33203125" style="36" customWidth="1"/>
    <col min="9233" max="9233" width="1.33203125" style="36" customWidth="1"/>
    <col min="9234" max="9471" width="11.5546875" style="36"/>
    <col min="9472" max="9472" width="3.88671875" style="36" customWidth="1"/>
    <col min="9473" max="9473" width="1.33203125" style="36" customWidth="1"/>
    <col min="9474" max="9474" width="3.44140625" style="36" customWidth="1"/>
    <col min="9475" max="9475" width="7.88671875" style="36" customWidth="1"/>
    <col min="9476" max="9476" width="12.5546875" style="36" customWidth="1"/>
    <col min="9477" max="9477" width="1.6640625" style="36" customWidth="1"/>
    <col min="9478" max="9478" width="20.88671875" style="36" customWidth="1"/>
    <col min="9479" max="9479" width="0.44140625" style="36" customWidth="1"/>
    <col min="9480" max="9480" width="0.5546875" style="36" customWidth="1"/>
    <col min="9481" max="9481" width="1.33203125" style="36" customWidth="1"/>
    <col min="9482" max="9482" width="23" style="36" customWidth="1"/>
    <col min="9483" max="9483" width="0.5546875" style="36" customWidth="1"/>
    <col min="9484" max="9484" width="1" style="36" customWidth="1"/>
    <col min="9485" max="9485" width="1.109375" style="36" customWidth="1"/>
    <col min="9486" max="9486" width="24.109375" style="36" customWidth="1"/>
    <col min="9487" max="9487" width="0.109375" style="36" customWidth="1"/>
    <col min="9488" max="9488" width="0.33203125" style="36" customWidth="1"/>
    <col min="9489" max="9489" width="1.33203125" style="36" customWidth="1"/>
    <col min="9490" max="9727" width="11.5546875" style="36"/>
    <col min="9728" max="9728" width="3.88671875" style="36" customWidth="1"/>
    <col min="9729" max="9729" width="1.33203125" style="36" customWidth="1"/>
    <col min="9730" max="9730" width="3.44140625" style="36" customWidth="1"/>
    <col min="9731" max="9731" width="7.88671875" style="36" customWidth="1"/>
    <col min="9732" max="9732" width="12.5546875" style="36" customWidth="1"/>
    <col min="9733" max="9733" width="1.6640625" style="36" customWidth="1"/>
    <col min="9734" max="9734" width="20.88671875" style="36" customWidth="1"/>
    <col min="9735" max="9735" width="0.44140625" style="36" customWidth="1"/>
    <col min="9736" max="9736" width="0.5546875" style="36" customWidth="1"/>
    <col min="9737" max="9737" width="1.33203125" style="36" customWidth="1"/>
    <col min="9738" max="9738" width="23" style="36" customWidth="1"/>
    <col min="9739" max="9739" width="0.5546875" style="36" customWidth="1"/>
    <col min="9740" max="9740" width="1" style="36" customWidth="1"/>
    <col min="9741" max="9741" width="1.109375" style="36" customWidth="1"/>
    <col min="9742" max="9742" width="24.109375" style="36" customWidth="1"/>
    <col min="9743" max="9743" width="0.109375" style="36" customWidth="1"/>
    <col min="9744" max="9744" width="0.33203125" style="36" customWidth="1"/>
    <col min="9745" max="9745" width="1.33203125" style="36" customWidth="1"/>
    <col min="9746" max="9983" width="11.5546875" style="36"/>
    <col min="9984" max="9984" width="3.88671875" style="36" customWidth="1"/>
    <col min="9985" max="9985" width="1.33203125" style="36" customWidth="1"/>
    <col min="9986" max="9986" width="3.44140625" style="36" customWidth="1"/>
    <col min="9987" max="9987" width="7.88671875" style="36" customWidth="1"/>
    <col min="9988" max="9988" width="12.5546875" style="36" customWidth="1"/>
    <col min="9989" max="9989" width="1.6640625" style="36" customWidth="1"/>
    <col min="9990" max="9990" width="20.88671875" style="36" customWidth="1"/>
    <col min="9991" max="9991" width="0.44140625" style="36" customWidth="1"/>
    <col min="9992" max="9992" width="0.5546875" style="36" customWidth="1"/>
    <col min="9993" max="9993" width="1.33203125" style="36" customWidth="1"/>
    <col min="9994" max="9994" width="23" style="36" customWidth="1"/>
    <col min="9995" max="9995" width="0.5546875" style="36" customWidth="1"/>
    <col min="9996" max="9996" width="1" style="36" customWidth="1"/>
    <col min="9997" max="9997" width="1.109375" style="36" customWidth="1"/>
    <col min="9998" max="9998" width="24.109375" style="36" customWidth="1"/>
    <col min="9999" max="9999" width="0.109375" style="36" customWidth="1"/>
    <col min="10000" max="10000" width="0.33203125" style="36" customWidth="1"/>
    <col min="10001" max="10001" width="1.33203125" style="36" customWidth="1"/>
    <col min="10002" max="10239" width="11.5546875" style="36"/>
    <col min="10240" max="10240" width="3.88671875" style="36" customWidth="1"/>
    <col min="10241" max="10241" width="1.33203125" style="36" customWidth="1"/>
    <col min="10242" max="10242" width="3.44140625" style="36" customWidth="1"/>
    <col min="10243" max="10243" width="7.88671875" style="36" customWidth="1"/>
    <col min="10244" max="10244" width="12.5546875" style="36" customWidth="1"/>
    <col min="10245" max="10245" width="1.6640625" style="36" customWidth="1"/>
    <col min="10246" max="10246" width="20.88671875" style="36" customWidth="1"/>
    <col min="10247" max="10247" width="0.44140625" style="36" customWidth="1"/>
    <col min="10248" max="10248" width="0.5546875" style="36" customWidth="1"/>
    <col min="10249" max="10249" width="1.33203125" style="36" customWidth="1"/>
    <col min="10250" max="10250" width="23" style="36" customWidth="1"/>
    <col min="10251" max="10251" width="0.5546875" style="36" customWidth="1"/>
    <col min="10252" max="10252" width="1" style="36" customWidth="1"/>
    <col min="10253" max="10253" width="1.109375" style="36" customWidth="1"/>
    <col min="10254" max="10254" width="24.109375" style="36" customWidth="1"/>
    <col min="10255" max="10255" width="0.109375" style="36" customWidth="1"/>
    <col min="10256" max="10256" width="0.33203125" style="36" customWidth="1"/>
    <col min="10257" max="10257" width="1.33203125" style="36" customWidth="1"/>
    <col min="10258" max="10495" width="11.5546875" style="36"/>
    <col min="10496" max="10496" width="3.88671875" style="36" customWidth="1"/>
    <col min="10497" max="10497" width="1.33203125" style="36" customWidth="1"/>
    <col min="10498" max="10498" width="3.44140625" style="36" customWidth="1"/>
    <col min="10499" max="10499" width="7.88671875" style="36" customWidth="1"/>
    <col min="10500" max="10500" width="12.5546875" style="36" customWidth="1"/>
    <col min="10501" max="10501" width="1.6640625" style="36" customWidth="1"/>
    <col min="10502" max="10502" width="20.88671875" style="36" customWidth="1"/>
    <col min="10503" max="10503" width="0.44140625" style="36" customWidth="1"/>
    <col min="10504" max="10504" width="0.5546875" style="36" customWidth="1"/>
    <col min="10505" max="10505" width="1.33203125" style="36" customWidth="1"/>
    <col min="10506" max="10506" width="23" style="36" customWidth="1"/>
    <col min="10507" max="10507" width="0.5546875" style="36" customWidth="1"/>
    <col min="10508" max="10508" width="1" style="36" customWidth="1"/>
    <col min="10509" max="10509" width="1.109375" style="36" customWidth="1"/>
    <col min="10510" max="10510" width="24.109375" style="36" customWidth="1"/>
    <col min="10511" max="10511" width="0.109375" style="36" customWidth="1"/>
    <col min="10512" max="10512" width="0.33203125" style="36" customWidth="1"/>
    <col min="10513" max="10513" width="1.33203125" style="36" customWidth="1"/>
    <col min="10514" max="10751" width="11.5546875" style="36"/>
    <col min="10752" max="10752" width="3.88671875" style="36" customWidth="1"/>
    <col min="10753" max="10753" width="1.33203125" style="36" customWidth="1"/>
    <col min="10754" max="10754" width="3.44140625" style="36" customWidth="1"/>
    <col min="10755" max="10755" width="7.88671875" style="36" customWidth="1"/>
    <col min="10756" max="10756" width="12.5546875" style="36" customWidth="1"/>
    <col min="10757" max="10757" width="1.6640625" style="36" customWidth="1"/>
    <col min="10758" max="10758" width="20.88671875" style="36" customWidth="1"/>
    <col min="10759" max="10759" width="0.44140625" style="36" customWidth="1"/>
    <col min="10760" max="10760" width="0.5546875" style="36" customWidth="1"/>
    <col min="10761" max="10761" width="1.33203125" style="36" customWidth="1"/>
    <col min="10762" max="10762" width="23" style="36" customWidth="1"/>
    <col min="10763" max="10763" width="0.5546875" style="36" customWidth="1"/>
    <col min="10764" max="10764" width="1" style="36" customWidth="1"/>
    <col min="10765" max="10765" width="1.109375" style="36" customWidth="1"/>
    <col min="10766" max="10766" width="24.109375" style="36" customWidth="1"/>
    <col min="10767" max="10767" width="0.109375" style="36" customWidth="1"/>
    <col min="10768" max="10768" width="0.33203125" style="36" customWidth="1"/>
    <col min="10769" max="10769" width="1.33203125" style="36" customWidth="1"/>
    <col min="10770" max="11007" width="11.5546875" style="36"/>
    <col min="11008" max="11008" width="3.88671875" style="36" customWidth="1"/>
    <col min="11009" max="11009" width="1.33203125" style="36" customWidth="1"/>
    <col min="11010" max="11010" width="3.44140625" style="36" customWidth="1"/>
    <col min="11011" max="11011" width="7.88671875" style="36" customWidth="1"/>
    <col min="11012" max="11012" width="12.5546875" style="36" customWidth="1"/>
    <col min="11013" max="11013" width="1.6640625" style="36" customWidth="1"/>
    <col min="11014" max="11014" width="20.88671875" style="36" customWidth="1"/>
    <col min="11015" max="11015" width="0.44140625" style="36" customWidth="1"/>
    <col min="11016" max="11016" width="0.5546875" style="36" customWidth="1"/>
    <col min="11017" max="11017" width="1.33203125" style="36" customWidth="1"/>
    <col min="11018" max="11018" width="23" style="36" customWidth="1"/>
    <col min="11019" max="11019" width="0.5546875" style="36" customWidth="1"/>
    <col min="11020" max="11020" width="1" style="36" customWidth="1"/>
    <col min="11021" max="11021" width="1.109375" style="36" customWidth="1"/>
    <col min="11022" max="11022" width="24.109375" style="36" customWidth="1"/>
    <col min="11023" max="11023" width="0.109375" style="36" customWidth="1"/>
    <col min="11024" max="11024" width="0.33203125" style="36" customWidth="1"/>
    <col min="11025" max="11025" width="1.33203125" style="36" customWidth="1"/>
    <col min="11026" max="11263" width="11.5546875" style="36"/>
    <col min="11264" max="11264" width="3.88671875" style="36" customWidth="1"/>
    <col min="11265" max="11265" width="1.33203125" style="36" customWidth="1"/>
    <col min="11266" max="11266" width="3.44140625" style="36" customWidth="1"/>
    <col min="11267" max="11267" width="7.88671875" style="36" customWidth="1"/>
    <col min="11268" max="11268" width="12.5546875" style="36" customWidth="1"/>
    <col min="11269" max="11269" width="1.6640625" style="36" customWidth="1"/>
    <col min="11270" max="11270" width="20.88671875" style="36" customWidth="1"/>
    <col min="11271" max="11271" width="0.44140625" style="36" customWidth="1"/>
    <col min="11272" max="11272" width="0.5546875" style="36" customWidth="1"/>
    <col min="11273" max="11273" width="1.33203125" style="36" customWidth="1"/>
    <col min="11274" max="11274" width="23" style="36" customWidth="1"/>
    <col min="11275" max="11275" width="0.5546875" style="36" customWidth="1"/>
    <col min="11276" max="11276" width="1" style="36" customWidth="1"/>
    <col min="11277" max="11277" width="1.109375" style="36" customWidth="1"/>
    <col min="11278" max="11278" width="24.109375" style="36" customWidth="1"/>
    <col min="11279" max="11279" width="0.109375" style="36" customWidth="1"/>
    <col min="11280" max="11280" width="0.33203125" style="36" customWidth="1"/>
    <col min="11281" max="11281" width="1.33203125" style="36" customWidth="1"/>
    <col min="11282" max="11519" width="11.5546875" style="36"/>
    <col min="11520" max="11520" width="3.88671875" style="36" customWidth="1"/>
    <col min="11521" max="11521" width="1.33203125" style="36" customWidth="1"/>
    <col min="11522" max="11522" width="3.44140625" style="36" customWidth="1"/>
    <col min="11523" max="11523" width="7.88671875" style="36" customWidth="1"/>
    <col min="11524" max="11524" width="12.5546875" style="36" customWidth="1"/>
    <col min="11525" max="11525" width="1.6640625" style="36" customWidth="1"/>
    <col min="11526" max="11526" width="20.88671875" style="36" customWidth="1"/>
    <col min="11527" max="11527" width="0.44140625" style="36" customWidth="1"/>
    <col min="11528" max="11528" width="0.5546875" style="36" customWidth="1"/>
    <col min="11529" max="11529" width="1.33203125" style="36" customWidth="1"/>
    <col min="11530" max="11530" width="23" style="36" customWidth="1"/>
    <col min="11531" max="11531" width="0.5546875" style="36" customWidth="1"/>
    <col min="11532" max="11532" width="1" style="36" customWidth="1"/>
    <col min="11533" max="11533" width="1.109375" style="36" customWidth="1"/>
    <col min="11534" max="11534" width="24.109375" style="36" customWidth="1"/>
    <col min="11535" max="11535" width="0.109375" style="36" customWidth="1"/>
    <col min="11536" max="11536" width="0.33203125" style="36" customWidth="1"/>
    <col min="11537" max="11537" width="1.33203125" style="36" customWidth="1"/>
    <col min="11538" max="11775" width="11.5546875" style="36"/>
    <col min="11776" max="11776" width="3.88671875" style="36" customWidth="1"/>
    <col min="11777" max="11777" width="1.33203125" style="36" customWidth="1"/>
    <col min="11778" max="11778" width="3.44140625" style="36" customWidth="1"/>
    <col min="11779" max="11779" width="7.88671875" style="36" customWidth="1"/>
    <col min="11780" max="11780" width="12.5546875" style="36" customWidth="1"/>
    <col min="11781" max="11781" width="1.6640625" style="36" customWidth="1"/>
    <col min="11782" max="11782" width="20.88671875" style="36" customWidth="1"/>
    <col min="11783" max="11783" width="0.44140625" style="36" customWidth="1"/>
    <col min="11784" max="11784" width="0.5546875" style="36" customWidth="1"/>
    <col min="11785" max="11785" width="1.33203125" style="36" customWidth="1"/>
    <col min="11786" max="11786" width="23" style="36" customWidth="1"/>
    <col min="11787" max="11787" width="0.5546875" style="36" customWidth="1"/>
    <col min="11788" max="11788" width="1" style="36" customWidth="1"/>
    <col min="11789" max="11789" width="1.109375" style="36" customWidth="1"/>
    <col min="11790" max="11790" width="24.109375" style="36" customWidth="1"/>
    <col min="11791" max="11791" width="0.109375" style="36" customWidth="1"/>
    <col min="11792" max="11792" width="0.33203125" style="36" customWidth="1"/>
    <col min="11793" max="11793" width="1.33203125" style="36" customWidth="1"/>
    <col min="11794" max="12031" width="11.5546875" style="36"/>
    <col min="12032" max="12032" width="3.88671875" style="36" customWidth="1"/>
    <col min="12033" max="12033" width="1.33203125" style="36" customWidth="1"/>
    <col min="12034" max="12034" width="3.44140625" style="36" customWidth="1"/>
    <col min="12035" max="12035" width="7.88671875" style="36" customWidth="1"/>
    <col min="12036" max="12036" width="12.5546875" style="36" customWidth="1"/>
    <col min="12037" max="12037" width="1.6640625" style="36" customWidth="1"/>
    <col min="12038" max="12038" width="20.88671875" style="36" customWidth="1"/>
    <col min="12039" max="12039" width="0.44140625" style="36" customWidth="1"/>
    <col min="12040" max="12040" width="0.5546875" style="36" customWidth="1"/>
    <col min="12041" max="12041" width="1.33203125" style="36" customWidth="1"/>
    <col min="12042" max="12042" width="23" style="36" customWidth="1"/>
    <col min="12043" max="12043" width="0.5546875" style="36" customWidth="1"/>
    <col min="12044" max="12044" width="1" style="36" customWidth="1"/>
    <col min="12045" max="12045" width="1.109375" style="36" customWidth="1"/>
    <col min="12046" max="12046" width="24.109375" style="36" customWidth="1"/>
    <col min="12047" max="12047" width="0.109375" style="36" customWidth="1"/>
    <col min="12048" max="12048" width="0.33203125" style="36" customWidth="1"/>
    <col min="12049" max="12049" width="1.33203125" style="36" customWidth="1"/>
    <col min="12050" max="12287" width="11.5546875" style="36"/>
    <col min="12288" max="12288" width="3.88671875" style="36" customWidth="1"/>
    <col min="12289" max="12289" width="1.33203125" style="36" customWidth="1"/>
    <col min="12290" max="12290" width="3.44140625" style="36" customWidth="1"/>
    <col min="12291" max="12291" width="7.88671875" style="36" customWidth="1"/>
    <col min="12292" max="12292" width="12.5546875" style="36" customWidth="1"/>
    <col min="12293" max="12293" width="1.6640625" style="36" customWidth="1"/>
    <col min="12294" max="12294" width="20.88671875" style="36" customWidth="1"/>
    <col min="12295" max="12295" width="0.44140625" style="36" customWidth="1"/>
    <col min="12296" max="12296" width="0.5546875" style="36" customWidth="1"/>
    <col min="12297" max="12297" width="1.33203125" style="36" customWidth="1"/>
    <col min="12298" max="12298" width="23" style="36" customWidth="1"/>
    <col min="12299" max="12299" width="0.5546875" style="36" customWidth="1"/>
    <col min="12300" max="12300" width="1" style="36" customWidth="1"/>
    <col min="12301" max="12301" width="1.109375" style="36" customWidth="1"/>
    <col min="12302" max="12302" width="24.109375" style="36" customWidth="1"/>
    <col min="12303" max="12303" width="0.109375" style="36" customWidth="1"/>
    <col min="12304" max="12304" width="0.33203125" style="36" customWidth="1"/>
    <col min="12305" max="12305" width="1.33203125" style="36" customWidth="1"/>
    <col min="12306" max="12543" width="11.5546875" style="36"/>
    <col min="12544" max="12544" width="3.88671875" style="36" customWidth="1"/>
    <col min="12545" max="12545" width="1.33203125" style="36" customWidth="1"/>
    <col min="12546" max="12546" width="3.44140625" style="36" customWidth="1"/>
    <col min="12547" max="12547" width="7.88671875" style="36" customWidth="1"/>
    <col min="12548" max="12548" width="12.5546875" style="36" customWidth="1"/>
    <col min="12549" max="12549" width="1.6640625" style="36" customWidth="1"/>
    <col min="12550" max="12550" width="20.88671875" style="36" customWidth="1"/>
    <col min="12551" max="12551" width="0.44140625" style="36" customWidth="1"/>
    <col min="12552" max="12552" width="0.5546875" style="36" customWidth="1"/>
    <col min="12553" max="12553" width="1.33203125" style="36" customWidth="1"/>
    <col min="12554" max="12554" width="23" style="36" customWidth="1"/>
    <col min="12555" max="12555" width="0.5546875" style="36" customWidth="1"/>
    <col min="12556" max="12556" width="1" style="36" customWidth="1"/>
    <col min="12557" max="12557" width="1.109375" style="36" customWidth="1"/>
    <col min="12558" max="12558" width="24.109375" style="36" customWidth="1"/>
    <col min="12559" max="12559" width="0.109375" style="36" customWidth="1"/>
    <col min="12560" max="12560" width="0.33203125" style="36" customWidth="1"/>
    <col min="12561" max="12561" width="1.33203125" style="36" customWidth="1"/>
    <col min="12562" max="12799" width="11.5546875" style="36"/>
    <col min="12800" max="12800" width="3.88671875" style="36" customWidth="1"/>
    <col min="12801" max="12801" width="1.33203125" style="36" customWidth="1"/>
    <col min="12802" max="12802" width="3.44140625" style="36" customWidth="1"/>
    <col min="12803" max="12803" width="7.88671875" style="36" customWidth="1"/>
    <col min="12804" max="12804" width="12.5546875" style="36" customWidth="1"/>
    <col min="12805" max="12805" width="1.6640625" style="36" customWidth="1"/>
    <col min="12806" max="12806" width="20.88671875" style="36" customWidth="1"/>
    <col min="12807" max="12807" width="0.44140625" style="36" customWidth="1"/>
    <col min="12808" max="12808" width="0.5546875" style="36" customWidth="1"/>
    <col min="12809" max="12809" width="1.33203125" style="36" customWidth="1"/>
    <col min="12810" max="12810" width="23" style="36" customWidth="1"/>
    <col min="12811" max="12811" width="0.5546875" style="36" customWidth="1"/>
    <col min="12812" max="12812" width="1" style="36" customWidth="1"/>
    <col min="12813" max="12813" width="1.109375" style="36" customWidth="1"/>
    <col min="12814" max="12814" width="24.109375" style="36" customWidth="1"/>
    <col min="12815" max="12815" width="0.109375" style="36" customWidth="1"/>
    <col min="12816" max="12816" width="0.33203125" style="36" customWidth="1"/>
    <col min="12817" max="12817" width="1.33203125" style="36" customWidth="1"/>
    <col min="12818" max="13055" width="11.5546875" style="36"/>
    <col min="13056" max="13056" width="3.88671875" style="36" customWidth="1"/>
    <col min="13057" max="13057" width="1.33203125" style="36" customWidth="1"/>
    <col min="13058" max="13058" width="3.44140625" style="36" customWidth="1"/>
    <col min="13059" max="13059" width="7.88671875" style="36" customWidth="1"/>
    <col min="13060" max="13060" width="12.5546875" style="36" customWidth="1"/>
    <col min="13061" max="13061" width="1.6640625" style="36" customWidth="1"/>
    <col min="13062" max="13062" width="20.88671875" style="36" customWidth="1"/>
    <col min="13063" max="13063" width="0.44140625" style="36" customWidth="1"/>
    <col min="13064" max="13064" width="0.5546875" style="36" customWidth="1"/>
    <col min="13065" max="13065" width="1.33203125" style="36" customWidth="1"/>
    <col min="13066" max="13066" width="23" style="36" customWidth="1"/>
    <col min="13067" max="13067" width="0.5546875" style="36" customWidth="1"/>
    <col min="13068" max="13068" width="1" style="36" customWidth="1"/>
    <col min="13069" max="13069" width="1.109375" style="36" customWidth="1"/>
    <col min="13070" max="13070" width="24.109375" style="36" customWidth="1"/>
    <col min="13071" max="13071" width="0.109375" style="36" customWidth="1"/>
    <col min="13072" max="13072" width="0.33203125" style="36" customWidth="1"/>
    <col min="13073" max="13073" width="1.33203125" style="36" customWidth="1"/>
    <col min="13074" max="13311" width="11.5546875" style="36"/>
    <col min="13312" max="13312" width="3.88671875" style="36" customWidth="1"/>
    <col min="13313" max="13313" width="1.33203125" style="36" customWidth="1"/>
    <col min="13314" max="13314" width="3.44140625" style="36" customWidth="1"/>
    <col min="13315" max="13315" width="7.88671875" style="36" customWidth="1"/>
    <col min="13316" max="13316" width="12.5546875" style="36" customWidth="1"/>
    <col min="13317" max="13317" width="1.6640625" style="36" customWidth="1"/>
    <col min="13318" max="13318" width="20.88671875" style="36" customWidth="1"/>
    <col min="13319" max="13319" width="0.44140625" style="36" customWidth="1"/>
    <col min="13320" max="13320" width="0.5546875" style="36" customWidth="1"/>
    <col min="13321" max="13321" width="1.33203125" style="36" customWidth="1"/>
    <col min="13322" max="13322" width="23" style="36" customWidth="1"/>
    <col min="13323" max="13323" width="0.5546875" style="36" customWidth="1"/>
    <col min="13324" max="13324" width="1" style="36" customWidth="1"/>
    <col min="13325" max="13325" width="1.109375" style="36" customWidth="1"/>
    <col min="13326" max="13326" width="24.109375" style="36" customWidth="1"/>
    <col min="13327" max="13327" width="0.109375" style="36" customWidth="1"/>
    <col min="13328" max="13328" width="0.33203125" style="36" customWidth="1"/>
    <col min="13329" max="13329" width="1.33203125" style="36" customWidth="1"/>
    <col min="13330" max="13567" width="11.5546875" style="36"/>
    <col min="13568" max="13568" width="3.88671875" style="36" customWidth="1"/>
    <col min="13569" max="13569" width="1.33203125" style="36" customWidth="1"/>
    <col min="13570" max="13570" width="3.44140625" style="36" customWidth="1"/>
    <col min="13571" max="13571" width="7.88671875" style="36" customWidth="1"/>
    <col min="13572" max="13572" width="12.5546875" style="36" customWidth="1"/>
    <col min="13573" max="13573" width="1.6640625" style="36" customWidth="1"/>
    <col min="13574" max="13574" width="20.88671875" style="36" customWidth="1"/>
    <col min="13575" max="13575" width="0.44140625" style="36" customWidth="1"/>
    <col min="13576" max="13576" width="0.5546875" style="36" customWidth="1"/>
    <col min="13577" max="13577" width="1.33203125" style="36" customWidth="1"/>
    <col min="13578" max="13578" width="23" style="36" customWidth="1"/>
    <col min="13579" max="13579" width="0.5546875" style="36" customWidth="1"/>
    <col min="13580" max="13580" width="1" style="36" customWidth="1"/>
    <col min="13581" max="13581" width="1.109375" style="36" customWidth="1"/>
    <col min="13582" max="13582" width="24.109375" style="36" customWidth="1"/>
    <col min="13583" max="13583" width="0.109375" style="36" customWidth="1"/>
    <col min="13584" max="13584" width="0.33203125" style="36" customWidth="1"/>
    <col min="13585" max="13585" width="1.33203125" style="36" customWidth="1"/>
    <col min="13586" max="13823" width="11.5546875" style="36"/>
    <col min="13824" max="13824" width="3.88671875" style="36" customWidth="1"/>
    <col min="13825" max="13825" width="1.33203125" style="36" customWidth="1"/>
    <col min="13826" max="13826" width="3.44140625" style="36" customWidth="1"/>
    <col min="13827" max="13827" width="7.88671875" style="36" customWidth="1"/>
    <col min="13828" max="13828" width="12.5546875" style="36" customWidth="1"/>
    <col min="13829" max="13829" width="1.6640625" style="36" customWidth="1"/>
    <col min="13830" max="13830" width="20.88671875" style="36" customWidth="1"/>
    <col min="13831" max="13831" width="0.44140625" style="36" customWidth="1"/>
    <col min="13832" max="13832" width="0.5546875" style="36" customWidth="1"/>
    <col min="13833" max="13833" width="1.33203125" style="36" customWidth="1"/>
    <col min="13834" max="13834" width="23" style="36" customWidth="1"/>
    <col min="13835" max="13835" width="0.5546875" style="36" customWidth="1"/>
    <col min="13836" max="13836" width="1" style="36" customWidth="1"/>
    <col min="13837" max="13837" width="1.109375" style="36" customWidth="1"/>
    <col min="13838" max="13838" width="24.109375" style="36" customWidth="1"/>
    <col min="13839" max="13839" width="0.109375" style="36" customWidth="1"/>
    <col min="13840" max="13840" width="0.33203125" style="36" customWidth="1"/>
    <col min="13841" max="13841" width="1.33203125" style="36" customWidth="1"/>
    <col min="13842" max="14079" width="11.5546875" style="36"/>
    <col min="14080" max="14080" width="3.88671875" style="36" customWidth="1"/>
    <col min="14081" max="14081" width="1.33203125" style="36" customWidth="1"/>
    <col min="14082" max="14082" width="3.44140625" style="36" customWidth="1"/>
    <col min="14083" max="14083" width="7.88671875" style="36" customWidth="1"/>
    <col min="14084" max="14084" width="12.5546875" style="36" customWidth="1"/>
    <col min="14085" max="14085" width="1.6640625" style="36" customWidth="1"/>
    <col min="14086" max="14086" width="20.88671875" style="36" customWidth="1"/>
    <col min="14087" max="14087" width="0.44140625" style="36" customWidth="1"/>
    <col min="14088" max="14088" width="0.5546875" style="36" customWidth="1"/>
    <col min="14089" max="14089" width="1.33203125" style="36" customWidth="1"/>
    <col min="14090" max="14090" width="23" style="36" customWidth="1"/>
    <col min="14091" max="14091" width="0.5546875" style="36" customWidth="1"/>
    <col min="14092" max="14092" width="1" style="36" customWidth="1"/>
    <col min="14093" max="14093" width="1.109375" style="36" customWidth="1"/>
    <col min="14094" max="14094" width="24.109375" style="36" customWidth="1"/>
    <col min="14095" max="14095" width="0.109375" style="36" customWidth="1"/>
    <col min="14096" max="14096" width="0.33203125" style="36" customWidth="1"/>
    <col min="14097" max="14097" width="1.33203125" style="36" customWidth="1"/>
    <col min="14098" max="14335" width="11.5546875" style="36"/>
    <col min="14336" max="14336" width="3.88671875" style="36" customWidth="1"/>
    <col min="14337" max="14337" width="1.33203125" style="36" customWidth="1"/>
    <col min="14338" max="14338" width="3.44140625" style="36" customWidth="1"/>
    <col min="14339" max="14339" width="7.88671875" style="36" customWidth="1"/>
    <col min="14340" max="14340" width="12.5546875" style="36" customWidth="1"/>
    <col min="14341" max="14341" width="1.6640625" style="36" customWidth="1"/>
    <col min="14342" max="14342" width="20.88671875" style="36" customWidth="1"/>
    <col min="14343" max="14343" width="0.44140625" style="36" customWidth="1"/>
    <col min="14344" max="14344" width="0.5546875" style="36" customWidth="1"/>
    <col min="14345" max="14345" width="1.33203125" style="36" customWidth="1"/>
    <col min="14346" max="14346" width="23" style="36" customWidth="1"/>
    <col min="14347" max="14347" width="0.5546875" style="36" customWidth="1"/>
    <col min="14348" max="14348" width="1" style="36" customWidth="1"/>
    <col min="14349" max="14349" width="1.109375" style="36" customWidth="1"/>
    <col min="14350" max="14350" width="24.109375" style="36" customWidth="1"/>
    <col min="14351" max="14351" width="0.109375" style="36" customWidth="1"/>
    <col min="14352" max="14352" width="0.33203125" style="36" customWidth="1"/>
    <col min="14353" max="14353" width="1.33203125" style="36" customWidth="1"/>
    <col min="14354" max="14591" width="11.5546875" style="36"/>
    <col min="14592" max="14592" width="3.88671875" style="36" customWidth="1"/>
    <col min="14593" max="14593" width="1.33203125" style="36" customWidth="1"/>
    <col min="14594" max="14594" width="3.44140625" style="36" customWidth="1"/>
    <col min="14595" max="14595" width="7.88671875" style="36" customWidth="1"/>
    <col min="14596" max="14596" width="12.5546875" style="36" customWidth="1"/>
    <col min="14597" max="14597" width="1.6640625" style="36" customWidth="1"/>
    <col min="14598" max="14598" width="20.88671875" style="36" customWidth="1"/>
    <col min="14599" max="14599" width="0.44140625" style="36" customWidth="1"/>
    <col min="14600" max="14600" width="0.5546875" style="36" customWidth="1"/>
    <col min="14601" max="14601" width="1.33203125" style="36" customWidth="1"/>
    <col min="14602" max="14602" width="23" style="36" customWidth="1"/>
    <col min="14603" max="14603" width="0.5546875" style="36" customWidth="1"/>
    <col min="14604" max="14604" width="1" style="36" customWidth="1"/>
    <col min="14605" max="14605" width="1.109375" style="36" customWidth="1"/>
    <col min="14606" max="14606" width="24.109375" style="36" customWidth="1"/>
    <col min="14607" max="14607" width="0.109375" style="36" customWidth="1"/>
    <col min="14608" max="14608" width="0.33203125" style="36" customWidth="1"/>
    <col min="14609" max="14609" width="1.33203125" style="36" customWidth="1"/>
    <col min="14610" max="14847" width="11.5546875" style="36"/>
    <col min="14848" max="14848" width="3.88671875" style="36" customWidth="1"/>
    <col min="14849" max="14849" width="1.33203125" style="36" customWidth="1"/>
    <col min="14850" max="14850" width="3.44140625" style="36" customWidth="1"/>
    <col min="14851" max="14851" width="7.88671875" style="36" customWidth="1"/>
    <col min="14852" max="14852" width="12.5546875" style="36" customWidth="1"/>
    <col min="14853" max="14853" width="1.6640625" style="36" customWidth="1"/>
    <col min="14854" max="14854" width="20.88671875" style="36" customWidth="1"/>
    <col min="14855" max="14855" width="0.44140625" style="36" customWidth="1"/>
    <col min="14856" max="14856" width="0.5546875" style="36" customWidth="1"/>
    <col min="14857" max="14857" width="1.33203125" style="36" customWidth="1"/>
    <col min="14858" max="14858" width="23" style="36" customWidth="1"/>
    <col min="14859" max="14859" width="0.5546875" style="36" customWidth="1"/>
    <col min="14860" max="14860" width="1" style="36" customWidth="1"/>
    <col min="14861" max="14861" width="1.109375" style="36" customWidth="1"/>
    <col min="14862" max="14862" width="24.109375" style="36" customWidth="1"/>
    <col min="14863" max="14863" width="0.109375" style="36" customWidth="1"/>
    <col min="14864" max="14864" width="0.33203125" style="36" customWidth="1"/>
    <col min="14865" max="14865" width="1.33203125" style="36" customWidth="1"/>
    <col min="14866" max="15103" width="11.5546875" style="36"/>
    <col min="15104" max="15104" width="3.88671875" style="36" customWidth="1"/>
    <col min="15105" max="15105" width="1.33203125" style="36" customWidth="1"/>
    <col min="15106" max="15106" width="3.44140625" style="36" customWidth="1"/>
    <col min="15107" max="15107" width="7.88671875" style="36" customWidth="1"/>
    <col min="15108" max="15108" width="12.5546875" style="36" customWidth="1"/>
    <col min="15109" max="15109" width="1.6640625" style="36" customWidth="1"/>
    <col min="15110" max="15110" width="20.88671875" style="36" customWidth="1"/>
    <col min="15111" max="15111" width="0.44140625" style="36" customWidth="1"/>
    <col min="15112" max="15112" width="0.5546875" style="36" customWidth="1"/>
    <col min="15113" max="15113" width="1.33203125" style="36" customWidth="1"/>
    <col min="15114" max="15114" width="23" style="36" customWidth="1"/>
    <col min="15115" max="15115" width="0.5546875" style="36" customWidth="1"/>
    <col min="15116" max="15116" width="1" style="36" customWidth="1"/>
    <col min="15117" max="15117" width="1.109375" style="36" customWidth="1"/>
    <col min="15118" max="15118" width="24.109375" style="36" customWidth="1"/>
    <col min="15119" max="15119" width="0.109375" style="36" customWidth="1"/>
    <col min="15120" max="15120" width="0.33203125" style="36" customWidth="1"/>
    <col min="15121" max="15121" width="1.33203125" style="36" customWidth="1"/>
    <col min="15122" max="15359" width="11.5546875" style="36"/>
    <col min="15360" max="15360" width="3.88671875" style="36" customWidth="1"/>
    <col min="15361" max="15361" width="1.33203125" style="36" customWidth="1"/>
    <col min="15362" max="15362" width="3.44140625" style="36" customWidth="1"/>
    <col min="15363" max="15363" width="7.88671875" style="36" customWidth="1"/>
    <col min="15364" max="15364" width="12.5546875" style="36" customWidth="1"/>
    <col min="15365" max="15365" width="1.6640625" style="36" customWidth="1"/>
    <col min="15366" max="15366" width="20.88671875" style="36" customWidth="1"/>
    <col min="15367" max="15367" width="0.44140625" style="36" customWidth="1"/>
    <col min="15368" max="15368" width="0.5546875" style="36" customWidth="1"/>
    <col min="15369" max="15369" width="1.33203125" style="36" customWidth="1"/>
    <col min="15370" max="15370" width="23" style="36" customWidth="1"/>
    <col min="15371" max="15371" width="0.5546875" style="36" customWidth="1"/>
    <col min="15372" max="15372" width="1" style="36" customWidth="1"/>
    <col min="15373" max="15373" width="1.109375" style="36" customWidth="1"/>
    <col min="15374" max="15374" width="24.109375" style="36" customWidth="1"/>
    <col min="15375" max="15375" width="0.109375" style="36" customWidth="1"/>
    <col min="15376" max="15376" width="0.33203125" style="36" customWidth="1"/>
    <col min="15377" max="15377" width="1.33203125" style="36" customWidth="1"/>
    <col min="15378" max="15615" width="11.5546875" style="36"/>
    <col min="15616" max="15616" width="3.88671875" style="36" customWidth="1"/>
    <col min="15617" max="15617" width="1.33203125" style="36" customWidth="1"/>
    <col min="15618" max="15618" width="3.44140625" style="36" customWidth="1"/>
    <col min="15619" max="15619" width="7.88671875" style="36" customWidth="1"/>
    <col min="15620" max="15620" width="12.5546875" style="36" customWidth="1"/>
    <col min="15621" max="15621" width="1.6640625" style="36" customWidth="1"/>
    <col min="15622" max="15622" width="20.88671875" style="36" customWidth="1"/>
    <col min="15623" max="15623" width="0.44140625" style="36" customWidth="1"/>
    <col min="15624" max="15624" width="0.5546875" style="36" customWidth="1"/>
    <col min="15625" max="15625" width="1.33203125" style="36" customWidth="1"/>
    <col min="15626" max="15626" width="23" style="36" customWidth="1"/>
    <col min="15627" max="15627" width="0.5546875" style="36" customWidth="1"/>
    <col min="15628" max="15628" width="1" style="36" customWidth="1"/>
    <col min="15629" max="15629" width="1.109375" style="36" customWidth="1"/>
    <col min="15630" max="15630" width="24.109375" style="36" customWidth="1"/>
    <col min="15631" max="15631" width="0.109375" style="36" customWidth="1"/>
    <col min="15632" max="15632" width="0.33203125" style="36" customWidth="1"/>
    <col min="15633" max="15633" width="1.33203125" style="36" customWidth="1"/>
    <col min="15634" max="15871" width="11.5546875" style="36"/>
    <col min="15872" max="15872" width="3.88671875" style="36" customWidth="1"/>
    <col min="15873" max="15873" width="1.33203125" style="36" customWidth="1"/>
    <col min="15874" max="15874" width="3.44140625" style="36" customWidth="1"/>
    <col min="15875" max="15875" width="7.88671875" style="36" customWidth="1"/>
    <col min="15876" max="15876" width="12.5546875" style="36" customWidth="1"/>
    <col min="15877" max="15877" width="1.6640625" style="36" customWidth="1"/>
    <col min="15878" max="15878" width="20.88671875" style="36" customWidth="1"/>
    <col min="15879" max="15879" width="0.44140625" style="36" customWidth="1"/>
    <col min="15880" max="15880" width="0.5546875" style="36" customWidth="1"/>
    <col min="15881" max="15881" width="1.33203125" style="36" customWidth="1"/>
    <col min="15882" max="15882" width="23" style="36" customWidth="1"/>
    <col min="15883" max="15883" width="0.5546875" style="36" customWidth="1"/>
    <col min="15884" max="15884" width="1" style="36" customWidth="1"/>
    <col min="15885" max="15885" width="1.109375" style="36" customWidth="1"/>
    <col min="15886" max="15886" width="24.109375" style="36" customWidth="1"/>
    <col min="15887" max="15887" width="0.109375" style="36" customWidth="1"/>
    <col min="15888" max="15888" width="0.33203125" style="36" customWidth="1"/>
    <col min="15889" max="15889" width="1.33203125" style="36" customWidth="1"/>
    <col min="15890" max="16127" width="11.5546875" style="36"/>
    <col min="16128" max="16128" width="3.88671875" style="36" customWidth="1"/>
    <col min="16129" max="16129" width="1.33203125" style="36" customWidth="1"/>
    <col min="16130" max="16130" width="3.44140625" style="36" customWidth="1"/>
    <col min="16131" max="16131" width="7.88671875" style="36" customWidth="1"/>
    <col min="16132" max="16132" width="12.5546875" style="36" customWidth="1"/>
    <col min="16133" max="16133" width="1.6640625" style="36" customWidth="1"/>
    <col min="16134" max="16134" width="20.88671875" style="36" customWidth="1"/>
    <col min="16135" max="16135" width="0.44140625" style="36" customWidth="1"/>
    <col min="16136" max="16136" width="0.5546875" style="36" customWidth="1"/>
    <col min="16137" max="16137" width="1.33203125" style="36" customWidth="1"/>
    <col min="16138" max="16138" width="23" style="36" customWidth="1"/>
    <col min="16139" max="16139" width="0.5546875" style="36" customWidth="1"/>
    <col min="16140" max="16140" width="1" style="36" customWidth="1"/>
    <col min="16141" max="16141" width="1.109375" style="36" customWidth="1"/>
    <col min="16142" max="16142" width="24.109375" style="36" customWidth="1"/>
    <col min="16143" max="16143" width="0.109375" style="36" customWidth="1"/>
    <col min="16144" max="16144" width="0.33203125" style="36" customWidth="1"/>
    <col min="16145" max="16145" width="1.33203125" style="36" customWidth="1"/>
    <col min="16146" max="16384" width="11.5546875" style="36"/>
  </cols>
  <sheetData>
    <row r="1" spans="1:50" ht="12.6" customHeight="1" x14ac:dyDescent="0.3"/>
    <row r="2" spans="1:50" ht="12.6" customHeight="1" x14ac:dyDescent="0.3">
      <c r="B2" s="208" t="s">
        <v>156</v>
      </c>
      <c r="C2" s="208"/>
      <c r="V2" s="208" t="s">
        <v>101</v>
      </c>
    </row>
    <row r="3" spans="1:50" ht="10.199999999999999" customHeight="1" x14ac:dyDescent="0.3">
      <c r="A3" s="37"/>
      <c r="B3" s="37"/>
      <c r="C3" s="37"/>
      <c r="G3" s="37"/>
      <c r="R3" s="37"/>
      <c r="X3" s="37"/>
      <c r="Y3" s="37"/>
    </row>
    <row r="4" spans="1:50" ht="15" customHeight="1" x14ac:dyDescent="0.3">
      <c r="A4" s="38"/>
      <c r="B4" s="55"/>
      <c r="C4" s="55"/>
      <c r="D4" s="41"/>
      <c r="E4" s="41"/>
      <c r="F4" s="41"/>
      <c r="G4" s="55"/>
      <c r="R4" s="37"/>
      <c r="T4" s="38" t="s">
        <v>46</v>
      </c>
      <c r="AH4" s="83"/>
      <c r="AI4" s="36"/>
      <c r="AJ4" s="36"/>
      <c r="AK4" s="36"/>
      <c r="AL4" s="36"/>
      <c r="AM4" s="140"/>
    </row>
    <row r="5" spans="1:50" s="111" customFormat="1" ht="28.8" customHeight="1" x14ac:dyDescent="0.25">
      <c r="A5" s="108" t="s">
        <v>35</v>
      </c>
      <c r="B5" s="107" t="s">
        <v>86</v>
      </c>
      <c r="C5" s="269" t="s">
        <v>132</v>
      </c>
      <c r="D5" s="109" t="s">
        <v>49</v>
      </c>
      <c r="E5" s="268" t="s">
        <v>134</v>
      </c>
      <c r="F5" s="107" t="s">
        <v>56</v>
      </c>
      <c r="G5" s="110" t="s">
        <v>75</v>
      </c>
      <c r="H5" s="110" t="s">
        <v>74</v>
      </c>
      <c r="I5" s="107" t="s">
        <v>63</v>
      </c>
      <c r="J5" s="107" t="s">
        <v>65</v>
      </c>
      <c r="K5" s="107" t="s">
        <v>78</v>
      </c>
      <c r="L5" s="107" t="s">
        <v>68</v>
      </c>
      <c r="M5" s="107" t="s">
        <v>69</v>
      </c>
      <c r="N5" s="107" t="s">
        <v>81</v>
      </c>
      <c r="O5" s="108" t="s">
        <v>73</v>
      </c>
      <c r="P5" s="107" t="s">
        <v>58</v>
      </c>
      <c r="Q5" s="271" t="s">
        <v>135</v>
      </c>
      <c r="R5" s="175" t="s">
        <v>94</v>
      </c>
      <c r="T5" s="108" t="s">
        <v>35</v>
      </c>
      <c r="U5" s="109" t="s">
        <v>47</v>
      </c>
      <c r="V5" s="107" t="s">
        <v>59</v>
      </c>
      <c r="W5" s="107" t="s">
        <v>61</v>
      </c>
      <c r="X5" s="107" t="s">
        <v>67</v>
      </c>
      <c r="Y5" s="107" t="s">
        <v>72</v>
      </c>
      <c r="Z5" s="107" t="s">
        <v>95</v>
      </c>
      <c r="AA5" s="109" t="s">
        <v>51</v>
      </c>
      <c r="AB5" s="109" t="s">
        <v>54</v>
      </c>
      <c r="AC5" s="107" t="s">
        <v>56</v>
      </c>
      <c r="AD5" s="107" t="s">
        <v>61</v>
      </c>
      <c r="AE5" s="270" t="s">
        <v>93</v>
      </c>
      <c r="AF5" s="107" t="s">
        <v>64</v>
      </c>
      <c r="AG5" s="107" t="s">
        <v>66</v>
      </c>
      <c r="AH5" s="107" t="s">
        <v>70</v>
      </c>
      <c r="AI5" s="107" t="s">
        <v>71</v>
      </c>
      <c r="AJ5" s="107" t="s">
        <v>64</v>
      </c>
      <c r="AK5" s="269" t="s">
        <v>135</v>
      </c>
      <c r="AL5" s="107" t="s">
        <v>98</v>
      </c>
      <c r="AM5" s="163" t="s">
        <v>97</v>
      </c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07" t="s">
        <v>86</v>
      </c>
    </row>
    <row r="6" spans="1:50" ht="15" customHeight="1" x14ac:dyDescent="0.3">
      <c r="A6" s="42" t="s">
        <v>39</v>
      </c>
      <c r="B6" s="273">
        <f>R6+Z6+AM6</f>
        <v>32</v>
      </c>
      <c r="C6" s="45">
        <v>2017</v>
      </c>
      <c r="D6" s="40">
        <v>2017</v>
      </c>
      <c r="E6" s="40">
        <v>2017</v>
      </c>
      <c r="F6" s="41">
        <v>2017</v>
      </c>
      <c r="G6" s="43">
        <v>2017</v>
      </c>
      <c r="H6" s="43">
        <v>2017</v>
      </c>
      <c r="I6" s="41">
        <v>2017</v>
      </c>
      <c r="J6" s="41">
        <v>2017</v>
      </c>
      <c r="K6" s="44">
        <v>2017</v>
      </c>
      <c r="L6" s="41">
        <v>2017</v>
      </c>
      <c r="M6" s="41">
        <v>2017</v>
      </c>
      <c r="N6" s="41">
        <v>2017</v>
      </c>
      <c r="O6" s="44">
        <v>2017</v>
      </c>
      <c r="P6" s="41">
        <v>2017</v>
      </c>
      <c r="Q6" s="41">
        <v>2017</v>
      </c>
      <c r="R6" s="182">
        <v>15</v>
      </c>
      <c r="T6" s="42" t="s">
        <v>39</v>
      </c>
      <c r="U6" s="40">
        <v>2017</v>
      </c>
      <c r="V6" s="41">
        <v>2017</v>
      </c>
      <c r="W6" s="41">
        <v>2017</v>
      </c>
      <c r="X6" s="45">
        <v>2017</v>
      </c>
      <c r="Y6" s="41">
        <v>2017</v>
      </c>
      <c r="Z6" s="86">
        <v>5</v>
      </c>
      <c r="AA6" s="40">
        <v>2017</v>
      </c>
      <c r="AB6" s="40">
        <v>2017</v>
      </c>
      <c r="AC6" s="41">
        <v>2017</v>
      </c>
      <c r="AD6" s="41">
        <v>2017</v>
      </c>
      <c r="AE6" s="43">
        <v>2017</v>
      </c>
      <c r="AF6" s="41">
        <v>2017</v>
      </c>
      <c r="AG6" s="41">
        <v>2017</v>
      </c>
      <c r="AH6" s="41">
        <v>2017</v>
      </c>
      <c r="AI6" s="41">
        <v>2017</v>
      </c>
      <c r="AJ6" s="41">
        <v>2017</v>
      </c>
      <c r="AK6" s="7">
        <v>2017</v>
      </c>
      <c r="AL6" s="41">
        <v>2017</v>
      </c>
      <c r="AM6" s="164">
        <v>12</v>
      </c>
      <c r="AX6" s="46"/>
    </row>
    <row r="7" spans="1:50" ht="15" customHeight="1" x14ac:dyDescent="0.3">
      <c r="A7" s="47" t="s">
        <v>110</v>
      </c>
      <c r="B7" s="165">
        <f>AM7+Z7+R7</f>
        <v>21543.222480000004</v>
      </c>
      <c r="C7" s="52">
        <v>281.13299999999998</v>
      </c>
      <c r="D7" s="48">
        <v>324</v>
      </c>
      <c r="E7" s="48">
        <v>692.45279999999991</v>
      </c>
      <c r="F7" s="49">
        <v>903</v>
      </c>
      <c r="G7" s="50">
        <v>1289.7211199999999</v>
      </c>
      <c r="H7" s="50">
        <v>1396.3500000000001</v>
      </c>
      <c r="I7" s="41">
        <v>619</v>
      </c>
      <c r="J7" s="49">
        <v>245.64660000000003</v>
      </c>
      <c r="K7" s="51">
        <v>882</v>
      </c>
      <c r="L7" s="49">
        <v>452.65115999999995</v>
      </c>
      <c r="M7" s="49">
        <v>367.8</v>
      </c>
      <c r="N7" s="52">
        <v>217.2</v>
      </c>
      <c r="O7" s="51">
        <v>852</v>
      </c>
      <c r="P7" s="41">
        <v>799</v>
      </c>
      <c r="Q7" s="49">
        <v>457.79399999999993</v>
      </c>
      <c r="R7" s="179">
        <f>SUM(C7:Q7)</f>
        <v>9779.7486800000006</v>
      </c>
      <c r="T7" s="47" t="s">
        <v>36</v>
      </c>
      <c r="U7" s="48">
        <v>613</v>
      </c>
      <c r="V7" s="41">
        <v>780</v>
      </c>
      <c r="W7" s="41">
        <v>1334</v>
      </c>
      <c r="X7" s="52">
        <v>89.834519999999998</v>
      </c>
      <c r="Y7" s="49">
        <v>309</v>
      </c>
      <c r="Z7" s="101">
        <f>SUM(U7:Y7)</f>
        <v>3125.8345199999999</v>
      </c>
      <c r="AA7" s="48">
        <v>260</v>
      </c>
      <c r="AB7" s="48">
        <v>1024</v>
      </c>
      <c r="AC7" s="49">
        <v>304</v>
      </c>
      <c r="AD7" s="49">
        <v>1728</v>
      </c>
      <c r="AE7" s="50">
        <v>916.55496000000005</v>
      </c>
      <c r="AF7" s="49">
        <v>1158</v>
      </c>
      <c r="AG7" s="49">
        <v>971.87999999999988</v>
      </c>
      <c r="AH7" s="52">
        <v>716.70192000000009</v>
      </c>
      <c r="AI7" s="49">
        <v>142.79999999999998</v>
      </c>
      <c r="AJ7" s="41">
        <v>355</v>
      </c>
      <c r="AK7" s="8">
        <v>329.70239999999995</v>
      </c>
      <c r="AL7" s="49">
        <v>731</v>
      </c>
      <c r="AM7" s="165">
        <f>SUM(AA7:AL7)</f>
        <v>8637.6392800000012</v>
      </c>
      <c r="AX7" s="76">
        <f>AL7+O7+Y7+AI7+AH7+N7+M7+L7+X7+K7+AG7+J7+AF7+AJ7+I7+H7+G7+AD7+W7+V7+P7+AC7+F7+AB7+AA7+D7+U7</f>
        <v>18865.585319999998</v>
      </c>
    </row>
    <row r="8" spans="1:50" ht="15" customHeight="1" x14ac:dyDescent="0.3">
      <c r="A8" s="42" t="s">
        <v>52</v>
      </c>
      <c r="B8" s="165">
        <f>AM8+Z8+R8</f>
        <v>269242.94853618508</v>
      </c>
      <c r="C8" s="54">
        <v>4905.8940159140448</v>
      </c>
      <c r="D8" s="48">
        <v>3299</v>
      </c>
      <c r="E8" s="48">
        <v>4623.5081257133688</v>
      </c>
      <c r="F8" s="49">
        <v>7698</v>
      </c>
      <c r="G8" s="53">
        <v>12930.178082055721</v>
      </c>
      <c r="H8" s="53">
        <v>7062.8764042090916</v>
      </c>
      <c r="I8" s="49">
        <v>6977</v>
      </c>
      <c r="J8" s="49">
        <v>2354.8005939485683</v>
      </c>
      <c r="K8" s="51">
        <v>6073.4661830464429</v>
      </c>
      <c r="L8" s="49">
        <v>2259.580778568496</v>
      </c>
      <c r="M8" s="49">
        <v>2945.2001868894545</v>
      </c>
      <c r="N8" s="54">
        <v>1406.1072195583686</v>
      </c>
      <c r="O8" s="51">
        <v>13073.9744530145</v>
      </c>
      <c r="P8" s="49">
        <v>15220</v>
      </c>
      <c r="Q8" s="49">
        <v>8549.0206276419958</v>
      </c>
      <c r="R8" s="179">
        <f>SUM(C8:Q8)</f>
        <v>99378.606670560039</v>
      </c>
      <c r="T8" s="42" t="s">
        <v>52</v>
      </c>
      <c r="U8" s="48">
        <v>9261</v>
      </c>
      <c r="V8" s="49">
        <v>7317</v>
      </c>
      <c r="W8" s="49">
        <v>15582</v>
      </c>
      <c r="X8" s="54">
        <v>1203.9096096999999</v>
      </c>
      <c r="Y8" s="49">
        <v>3873</v>
      </c>
      <c r="Z8" s="101">
        <f>SUM(U8:Y8)</f>
        <v>37236.9096097</v>
      </c>
      <c r="AA8" s="48">
        <v>3063</v>
      </c>
      <c r="AB8" s="48">
        <v>22043</v>
      </c>
      <c r="AC8" s="49">
        <v>10298</v>
      </c>
      <c r="AD8" s="49">
        <v>31243</v>
      </c>
      <c r="AE8" s="53">
        <v>10455.239678875456</v>
      </c>
      <c r="AF8" s="49">
        <v>17837</v>
      </c>
      <c r="AG8" s="49">
        <v>7451.8359248418292</v>
      </c>
      <c r="AH8" s="54">
        <v>10304.912132729602</v>
      </c>
      <c r="AI8" s="49">
        <v>3271.5000033863857</v>
      </c>
      <c r="AJ8" s="49">
        <v>4033</v>
      </c>
      <c r="AK8" s="63">
        <v>4013.9445160917608</v>
      </c>
      <c r="AL8" s="49">
        <v>8613</v>
      </c>
      <c r="AM8" s="165">
        <f>SUM(AA8:AL8)</f>
        <v>132627.43225592503</v>
      </c>
      <c r="AX8" s="76">
        <f>AL8+O8+Y8+AI8+AH8+N8+M8+L8+X8+K8+AG8+J8+AF8+AJ8+I8+H8+G8+AD8+W8+V8+P8+AC8+F8+AB8+AA8+D8+U8</f>
        <v>236695.34157194843</v>
      </c>
    </row>
    <row r="9" spans="1:50" ht="15" hidden="1" customHeight="1" x14ac:dyDescent="0.3">
      <c r="A9" s="42" t="s">
        <v>108</v>
      </c>
      <c r="B9" s="215">
        <f>B8/B7</f>
        <v>12.49780290697648</v>
      </c>
      <c r="C9" s="7"/>
      <c r="D9" s="218">
        <f t="shared" ref="D9:R9" si="0">D8/D7</f>
        <v>10.182098765432098</v>
      </c>
      <c r="E9" s="40"/>
      <c r="F9" s="218">
        <f t="shared" si="0"/>
        <v>8.5249169435215943</v>
      </c>
      <c r="G9" s="218">
        <f t="shared" si="0"/>
        <v>10.025561248509074</v>
      </c>
      <c r="H9" s="218">
        <f t="shared" si="0"/>
        <v>5.0580989037197632</v>
      </c>
      <c r="I9" s="218">
        <f t="shared" si="0"/>
        <v>11.27140549273021</v>
      </c>
      <c r="J9" s="218">
        <f t="shared" si="0"/>
        <v>9.5861314341357389</v>
      </c>
      <c r="K9" s="218">
        <f t="shared" si="0"/>
        <v>6.8860160805515225</v>
      </c>
      <c r="L9" s="218">
        <f t="shared" si="0"/>
        <v>4.9918811178314364</v>
      </c>
      <c r="M9" s="218">
        <f t="shared" si="0"/>
        <v>8.0076133411893817</v>
      </c>
      <c r="N9" s="218">
        <f t="shared" si="0"/>
        <v>6.4737901452963564</v>
      </c>
      <c r="O9" s="218">
        <f t="shared" si="0"/>
        <v>15.345040437810447</v>
      </c>
      <c r="P9" s="218">
        <f t="shared" si="0"/>
        <v>19.04881101376721</v>
      </c>
      <c r="Q9" s="7"/>
      <c r="R9" s="215">
        <f t="shared" si="0"/>
        <v>10.161672852983788</v>
      </c>
      <c r="T9" s="42" t="s">
        <v>108</v>
      </c>
      <c r="U9" s="218">
        <f>U8/U7</f>
        <v>15.107667210440457</v>
      </c>
      <c r="V9" s="218">
        <f t="shared" ref="V9:AM9" si="1">V8/V7</f>
        <v>9.3807692307692303</v>
      </c>
      <c r="W9" s="218">
        <f t="shared" si="1"/>
        <v>11.680659670164918</v>
      </c>
      <c r="X9" s="218">
        <f t="shared" si="1"/>
        <v>13.401414174640216</v>
      </c>
      <c r="Y9" s="218">
        <f t="shared" si="1"/>
        <v>12.533980582524272</v>
      </c>
      <c r="Z9" s="222">
        <f t="shared" si="1"/>
        <v>11.912629850187976</v>
      </c>
      <c r="AA9" s="218">
        <f t="shared" si="1"/>
        <v>11.780769230769231</v>
      </c>
      <c r="AB9" s="218">
        <f t="shared" si="1"/>
        <v>21.5263671875</v>
      </c>
      <c r="AC9" s="218">
        <f t="shared" si="1"/>
        <v>33.875</v>
      </c>
      <c r="AD9" s="218">
        <f t="shared" si="1"/>
        <v>18.080439814814813</v>
      </c>
      <c r="AE9" s="43"/>
      <c r="AF9" s="218">
        <f t="shared" si="1"/>
        <v>15.403281519861832</v>
      </c>
      <c r="AG9" s="218">
        <f t="shared" si="1"/>
        <v>7.6674444631454808</v>
      </c>
      <c r="AH9" s="218">
        <f t="shared" si="1"/>
        <v>14.378239886296942</v>
      </c>
      <c r="AI9" s="218">
        <f t="shared" si="1"/>
        <v>22.909663889260408</v>
      </c>
      <c r="AJ9" s="218">
        <f t="shared" si="1"/>
        <v>11.36056338028169</v>
      </c>
      <c r="AK9" s="7"/>
      <c r="AL9" s="218">
        <f t="shared" si="1"/>
        <v>11.782489740082079</v>
      </c>
      <c r="AM9" s="222">
        <f t="shared" si="1"/>
        <v>15.354592609929528</v>
      </c>
      <c r="AX9" s="77"/>
    </row>
    <row r="10" spans="1:50" ht="15" hidden="1" customHeight="1" x14ac:dyDescent="0.3">
      <c r="A10" s="42" t="s">
        <v>109</v>
      </c>
      <c r="B10" s="215">
        <f>B9/0.07</f>
        <v>178.54004152823541</v>
      </c>
      <c r="C10" s="264"/>
      <c r="D10" s="218">
        <f t="shared" ref="D10:R10" si="2">D9/0.07</f>
        <v>145.45855379188711</v>
      </c>
      <c r="E10" s="40"/>
      <c r="F10" s="218">
        <f t="shared" si="2"/>
        <v>121.78452776459419</v>
      </c>
      <c r="G10" s="218">
        <f t="shared" si="2"/>
        <v>143.22230355012962</v>
      </c>
      <c r="H10" s="218">
        <f t="shared" si="2"/>
        <v>72.258555767425179</v>
      </c>
      <c r="I10" s="218">
        <f t="shared" si="2"/>
        <v>161.02007846757442</v>
      </c>
      <c r="J10" s="218">
        <f t="shared" si="2"/>
        <v>136.94473477336768</v>
      </c>
      <c r="K10" s="218">
        <f t="shared" si="2"/>
        <v>98.371658293593171</v>
      </c>
      <c r="L10" s="218">
        <f t="shared" si="2"/>
        <v>71.31258739759194</v>
      </c>
      <c r="M10" s="218">
        <f t="shared" si="2"/>
        <v>114.39447630270544</v>
      </c>
      <c r="N10" s="218">
        <f t="shared" si="2"/>
        <v>92.482716361376518</v>
      </c>
      <c r="O10" s="218">
        <f t="shared" si="2"/>
        <v>219.21486339729208</v>
      </c>
      <c r="P10" s="218">
        <f t="shared" si="2"/>
        <v>272.12587162524585</v>
      </c>
      <c r="Q10" s="7"/>
      <c r="R10" s="215">
        <f t="shared" si="2"/>
        <v>145.16675504262554</v>
      </c>
      <c r="T10" s="42" t="s">
        <v>109</v>
      </c>
      <c r="U10" s="218">
        <f>U9/0.07</f>
        <v>215.82381729200651</v>
      </c>
      <c r="V10" s="218">
        <f t="shared" ref="V10:AM10" si="3">V9/0.07</f>
        <v>134.01098901098899</v>
      </c>
      <c r="W10" s="218">
        <f t="shared" si="3"/>
        <v>166.86656671664167</v>
      </c>
      <c r="X10" s="218">
        <f t="shared" si="3"/>
        <v>191.44877392343165</v>
      </c>
      <c r="Y10" s="218">
        <f t="shared" si="3"/>
        <v>179.05686546463244</v>
      </c>
      <c r="Z10" s="222">
        <f t="shared" si="3"/>
        <v>170.18042643125679</v>
      </c>
      <c r="AA10" s="218">
        <f t="shared" si="3"/>
        <v>168.29670329670327</v>
      </c>
      <c r="AB10" s="218">
        <f t="shared" si="3"/>
        <v>307.51953124999994</v>
      </c>
      <c r="AC10" s="218">
        <f t="shared" si="3"/>
        <v>483.92857142857139</v>
      </c>
      <c r="AD10" s="218">
        <f t="shared" si="3"/>
        <v>258.29199735449731</v>
      </c>
      <c r="AE10" s="56"/>
      <c r="AF10" s="218">
        <f t="shared" si="3"/>
        <v>220.04687885516901</v>
      </c>
      <c r="AG10" s="218">
        <f t="shared" si="3"/>
        <v>109.53492090207828</v>
      </c>
      <c r="AH10" s="218">
        <f t="shared" si="3"/>
        <v>205.40342694709915</v>
      </c>
      <c r="AI10" s="218">
        <f t="shared" si="3"/>
        <v>327.28091270372011</v>
      </c>
      <c r="AJ10" s="218">
        <f t="shared" si="3"/>
        <v>162.29376257545269</v>
      </c>
      <c r="AK10" s="7"/>
      <c r="AL10" s="218">
        <f t="shared" si="3"/>
        <v>168.32128200117253</v>
      </c>
      <c r="AM10" s="222">
        <f t="shared" si="3"/>
        <v>219.35132299899323</v>
      </c>
      <c r="AX10" s="77"/>
    </row>
    <row r="11" spans="1:50" s="57" customFormat="1" ht="30.6" customHeight="1" x14ac:dyDescent="0.3">
      <c r="A11" s="34" t="s">
        <v>33</v>
      </c>
      <c r="B11" s="176" t="s">
        <v>86</v>
      </c>
      <c r="C11" s="265" t="s">
        <v>133</v>
      </c>
      <c r="D11" s="216" t="s">
        <v>50</v>
      </c>
      <c r="E11" s="259" t="s">
        <v>137</v>
      </c>
      <c r="F11" s="216" t="s">
        <v>50</v>
      </c>
      <c r="G11" s="220" t="s">
        <v>76</v>
      </c>
      <c r="H11" s="220" t="s">
        <v>77</v>
      </c>
      <c r="I11" s="216" t="s">
        <v>50</v>
      </c>
      <c r="J11" s="220" t="s">
        <v>77</v>
      </c>
      <c r="K11" s="220" t="s">
        <v>50</v>
      </c>
      <c r="L11" s="220" t="s">
        <v>80</v>
      </c>
      <c r="M11" s="220" t="s">
        <v>80</v>
      </c>
      <c r="N11" s="57" t="s">
        <v>83</v>
      </c>
      <c r="O11" s="217" t="s">
        <v>50</v>
      </c>
      <c r="P11" s="216" t="s">
        <v>87</v>
      </c>
      <c r="Q11" s="260" t="s">
        <v>92</v>
      </c>
      <c r="R11" s="165" t="s">
        <v>94</v>
      </c>
      <c r="T11" s="34" t="s">
        <v>33</v>
      </c>
      <c r="U11" s="216" t="s">
        <v>48</v>
      </c>
      <c r="V11" s="216" t="s">
        <v>60</v>
      </c>
      <c r="W11" s="216" t="s">
        <v>88</v>
      </c>
      <c r="X11" s="58" t="s">
        <v>79</v>
      </c>
      <c r="Y11" s="217" t="s">
        <v>84</v>
      </c>
      <c r="Z11" s="219" t="s">
        <v>99</v>
      </c>
      <c r="AA11" s="216" t="s">
        <v>53</v>
      </c>
      <c r="AB11" s="216" t="s">
        <v>55</v>
      </c>
      <c r="AC11" s="216" t="s">
        <v>57</v>
      </c>
      <c r="AD11" s="216" t="s">
        <v>62</v>
      </c>
      <c r="AE11" s="260" t="s">
        <v>53</v>
      </c>
      <c r="AF11" s="216" t="s">
        <v>53</v>
      </c>
      <c r="AG11" s="220" t="s">
        <v>90</v>
      </c>
      <c r="AH11" s="58" t="s">
        <v>82</v>
      </c>
      <c r="AI11" s="220" t="s">
        <v>91</v>
      </c>
      <c r="AJ11" s="216" t="s">
        <v>89</v>
      </c>
      <c r="AK11" s="267" t="s">
        <v>53</v>
      </c>
      <c r="AL11" s="217" t="s">
        <v>85</v>
      </c>
      <c r="AM11" s="221" t="s">
        <v>96</v>
      </c>
      <c r="AX11" s="33" t="s">
        <v>86</v>
      </c>
    </row>
    <row r="12" spans="1:50" s="144" customFormat="1" ht="37.799999999999997" customHeight="1" x14ac:dyDescent="0.25">
      <c r="A12" s="106" t="s">
        <v>0</v>
      </c>
      <c r="B12" s="166">
        <f t="shared" ref="B12:B47" si="4">AM12+Z12+R12</f>
        <v>3046.8380703000003</v>
      </c>
      <c r="C12" s="59">
        <f t="shared" ref="C12" si="5">SUM(C13:C20)</f>
        <v>50.1</v>
      </c>
      <c r="D12" s="142">
        <f t="shared" ref="D12:Q12" si="6">SUM(D13:D20)</f>
        <v>104.10850000000001</v>
      </c>
      <c r="E12" s="59">
        <f t="shared" si="6"/>
        <v>76.886120300000002</v>
      </c>
      <c r="F12" s="142">
        <f t="shared" si="6"/>
        <v>10.486000000000001</v>
      </c>
      <c r="G12" s="142">
        <f t="shared" si="6"/>
        <v>51</v>
      </c>
      <c r="H12" s="142">
        <f t="shared" si="6"/>
        <v>201.10000000000002</v>
      </c>
      <c r="I12" s="142">
        <f t="shared" si="6"/>
        <v>74.5</v>
      </c>
      <c r="J12" s="142">
        <f t="shared" si="6"/>
        <v>91.300000000000011</v>
      </c>
      <c r="K12" s="142">
        <f t="shared" si="6"/>
        <v>193.14999999999998</v>
      </c>
      <c r="L12" s="142">
        <f t="shared" si="6"/>
        <v>0</v>
      </c>
      <c r="M12" s="142">
        <f t="shared" si="6"/>
        <v>11.74</v>
      </c>
      <c r="N12" s="142">
        <f t="shared" si="6"/>
        <v>4.3099999999999996</v>
      </c>
      <c r="O12" s="143">
        <f t="shared" si="6"/>
        <v>88.36</v>
      </c>
      <c r="P12" s="143">
        <f t="shared" si="6"/>
        <v>96.3</v>
      </c>
      <c r="Q12" s="59">
        <f t="shared" si="6"/>
        <v>33.248999999999995</v>
      </c>
      <c r="R12" s="179">
        <f>SUM(C12:Q12)</f>
        <v>1086.5896203</v>
      </c>
      <c r="T12" s="106" t="s">
        <v>0</v>
      </c>
      <c r="U12" s="142">
        <f>SUM(U13:U20)</f>
        <v>117.1</v>
      </c>
      <c r="V12" s="142">
        <f>SUM(V13:V20)</f>
        <v>79.111999999999995</v>
      </c>
      <c r="W12" s="142">
        <f>SUM(W13:W20)</f>
        <v>378.24</v>
      </c>
      <c r="X12" s="142">
        <f>SUM(X13:X20)</f>
        <v>0</v>
      </c>
      <c r="Y12" s="143">
        <f>SUM(Y13:Y20)</f>
        <v>89.286650000000009</v>
      </c>
      <c r="Z12" s="139">
        <f>SUM(U12:Y12)</f>
        <v>663.73865000000001</v>
      </c>
      <c r="AA12" s="142">
        <f t="shared" ref="AA12:AL12" si="7">SUM(AA13:AA20)</f>
        <v>37.230000000000004</v>
      </c>
      <c r="AB12" s="142">
        <f t="shared" si="7"/>
        <v>202.785</v>
      </c>
      <c r="AC12" s="142">
        <f t="shared" si="7"/>
        <v>33.380000000000003</v>
      </c>
      <c r="AD12" s="142">
        <f t="shared" si="7"/>
        <v>225.10900000000001</v>
      </c>
      <c r="AE12" s="59">
        <f t="shared" si="7"/>
        <v>42.97</v>
      </c>
      <c r="AF12" s="142">
        <f t="shared" si="7"/>
        <v>287.58999999999997</v>
      </c>
      <c r="AG12" s="142">
        <f t="shared" si="7"/>
        <v>263.495</v>
      </c>
      <c r="AH12" s="142">
        <f t="shared" si="7"/>
        <v>7.5648</v>
      </c>
      <c r="AI12" s="142">
        <f t="shared" si="7"/>
        <v>125.3</v>
      </c>
      <c r="AJ12" s="142">
        <f t="shared" si="7"/>
        <v>16.676000000000002</v>
      </c>
      <c r="AK12" s="59">
        <f t="shared" si="7"/>
        <v>23.41</v>
      </c>
      <c r="AL12" s="143">
        <f t="shared" si="7"/>
        <v>31</v>
      </c>
      <c r="AM12" s="166">
        <f>SUM(AA12:AL12)</f>
        <v>1296.5098000000003</v>
      </c>
      <c r="AX12" s="76">
        <f>AL12+O12+Y12+AI12+AH12+N12+M12+L12+X12+K12+AG12+J12+AF12+AJ12+I12+H12+G12+AD12+W12+V12+P12+AC12+F12+AB12+AA12+D12+U12</f>
        <v>2820.2229499999999</v>
      </c>
    </row>
    <row r="13" spans="1:50" ht="18" customHeight="1" x14ac:dyDescent="0.3">
      <c r="A13" s="60" t="s">
        <v>4</v>
      </c>
      <c r="B13" s="191">
        <f t="shared" si="4"/>
        <v>938.28264999999999</v>
      </c>
      <c r="C13" s="4">
        <v>0</v>
      </c>
      <c r="D13" s="2">
        <v>38.520000000000003</v>
      </c>
      <c r="E13" s="2">
        <v>51.375999999999998</v>
      </c>
      <c r="F13" s="6">
        <v>0</v>
      </c>
      <c r="G13" s="4">
        <v>0</v>
      </c>
      <c r="H13" s="2">
        <v>115.4</v>
      </c>
      <c r="I13" s="6">
        <v>0</v>
      </c>
      <c r="J13" s="2">
        <v>42.7</v>
      </c>
      <c r="K13" s="2">
        <v>64.95</v>
      </c>
      <c r="L13" s="4">
        <v>0</v>
      </c>
      <c r="M13" s="4">
        <v>0</v>
      </c>
      <c r="N13" s="4">
        <v>0</v>
      </c>
      <c r="O13" s="32">
        <v>28.54</v>
      </c>
      <c r="P13" s="90">
        <v>0</v>
      </c>
      <c r="Q13" s="4">
        <v>0</v>
      </c>
      <c r="R13" s="184">
        <f t="shared" ref="R13:R20" si="8">SUM(C13:Q13)</f>
        <v>341.48599999999999</v>
      </c>
      <c r="T13" s="60" t="s">
        <v>4</v>
      </c>
      <c r="U13" s="2">
        <v>55.2</v>
      </c>
      <c r="V13" s="6">
        <v>0</v>
      </c>
      <c r="W13" s="25">
        <v>114.36</v>
      </c>
      <c r="X13" s="4">
        <v>0</v>
      </c>
      <c r="Y13" s="32">
        <v>33.421650000000007</v>
      </c>
      <c r="Z13" s="162">
        <f t="shared" ref="Z13:Z38" si="9">SUM(U13:Y13)</f>
        <v>202.98165</v>
      </c>
      <c r="AA13" s="6">
        <v>0</v>
      </c>
      <c r="AB13" s="17">
        <v>79.655000000000001</v>
      </c>
      <c r="AC13" s="6">
        <v>0</v>
      </c>
      <c r="AD13" s="6">
        <v>0</v>
      </c>
      <c r="AE13" s="4">
        <v>0</v>
      </c>
      <c r="AF13" s="17">
        <v>104.99</v>
      </c>
      <c r="AG13" s="2">
        <v>100.67</v>
      </c>
      <c r="AH13" s="4">
        <v>0</v>
      </c>
      <c r="AI13" s="2">
        <v>89</v>
      </c>
      <c r="AJ13" s="6">
        <v>0</v>
      </c>
      <c r="AK13" s="4">
        <v>0</v>
      </c>
      <c r="AL13" s="30">
        <v>19.5</v>
      </c>
      <c r="AM13" s="191">
        <f t="shared" ref="AM13:AM47" si="10">SUM(AA13:AL13)</f>
        <v>393.815</v>
      </c>
      <c r="AX13" s="76">
        <f>AL13+O13+Y13+AI13+AH13+N13+M13+L13+X13+K13+AG13+J13+AF13+AJ13+I13+H13+G13+AD13+W13+V13+P13+AC13+F13+AB13+AA13+D13+U13</f>
        <v>886.90665000000001</v>
      </c>
    </row>
    <row r="14" spans="1:50" x14ac:dyDescent="0.3">
      <c r="A14" s="60" t="s">
        <v>5</v>
      </c>
      <c r="B14" s="191">
        <f t="shared" si="4"/>
        <v>471.15852029999996</v>
      </c>
      <c r="C14" s="2">
        <v>18.600000000000001</v>
      </c>
      <c r="D14" s="3">
        <v>15.026</v>
      </c>
      <c r="E14" s="3">
        <v>25.510120300000004</v>
      </c>
      <c r="F14" s="12">
        <v>0</v>
      </c>
      <c r="G14" s="5">
        <v>9.1999999999999993</v>
      </c>
      <c r="H14" s="4">
        <v>0</v>
      </c>
      <c r="I14" s="27">
        <v>22</v>
      </c>
      <c r="J14" s="2">
        <v>7.1</v>
      </c>
      <c r="K14" s="4">
        <v>0</v>
      </c>
      <c r="L14" s="4">
        <v>0</v>
      </c>
      <c r="M14" s="4">
        <v>0</v>
      </c>
      <c r="N14" s="3">
        <v>3.32</v>
      </c>
      <c r="O14" s="32">
        <v>12.3</v>
      </c>
      <c r="P14" s="91">
        <v>20.8</v>
      </c>
      <c r="Q14" s="3">
        <v>15.022</v>
      </c>
      <c r="R14" s="184">
        <f t="shared" si="8"/>
        <v>148.87812029999998</v>
      </c>
      <c r="T14" s="60" t="s">
        <v>5</v>
      </c>
      <c r="U14" s="3">
        <v>18.899999999999999</v>
      </c>
      <c r="V14" s="18">
        <v>32.283000000000001</v>
      </c>
      <c r="W14" s="26">
        <v>40</v>
      </c>
      <c r="X14" s="4">
        <v>0</v>
      </c>
      <c r="Y14" s="32">
        <v>17.7</v>
      </c>
      <c r="Z14" s="162">
        <f t="shared" si="9"/>
        <v>108.883</v>
      </c>
      <c r="AA14" s="7">
        <v>0</v>
      </c>
      <c r="AB14" s="12">
        <v>0</v>
      </c>
      <c r="AC14" s="22">
        <v>33.380000000000003</v>
      </c>
      <c r="AD14" s="22">
        <v>66.149000000000001</v>
      </c>
      <c r="AE14" s="4">
        <v>0</v>
      </c>
      <c r="AF14" s="18">
        <v>47.14</v>
      </c>
      <c r="AG14" s="2">
        <v>51.57</v>
      </c>
      <c r="AH14" s="5">
        <v>3.7824</v>
      </c>
      <c r="AI14" s="5">
        <v>5.5</v>
      </c>
      <c r="AJ14" s="22">
        <v>5.8760000000000003</v>
      </c>
      <c r="AK14" s="4">
        <v>0</v>
      </c>
      <c r="AL14" s="31">
        <v>0</v>
      </c>
      <c r="AM14" s="191">
        <f t="shared" si="10"/>
        <v>213.39739999999998</v>
      </c>
      <c r="AX14" s="76">
        <f>AL14+O14+Y14+AI14+AH14+N14+M14+L14+X14+K14+AG14+J14+AF14+AJ14+I14+H14+G14+AD14+W14+V14+P14+AC14+F14+AB14+AA14+D14+U14</f>
        <v>412.02639999999997</v>
      </c>
    </row>
    <row r="15" spans="1:50" x14ac:dyDescent="0.3">
      <c r="A15" s="60" t="s">
        <v>6</v>
      </c>
      <c r="B15" s="191">
        <f t="shared" si="4"/>
        <v>105.52100000000002</v>
      </c>
      <c r="C15" s="5">
        <v>3.8</v>
      </c>
      <c r="D15" s="4">
        <v>0</v>
      </c>
      <c r="E15" s="4">
        <v>0</v>
      </c>
      <c r="F15" s="12">
        <v>0</v>
      </c>
      <c r="G15" s="2">
        <v>8.3000000000000007</v>
      </c>
      <c r="H15" s="5">
        <v>5.5</v>
      </c>
      <c r="I15" s="12">
        <v>0</v>
      </c>
      <c r="J15" s="3">
        <v>4</v>
      </c>
      <c r="K15" s="4">
        <v>0</v>
      </c>
      <c r="L15" s="4">
        <v>0</v>
      </c>
      <c r="M15" s="2">
        <v>8.1</v>
      </c>
      <c r="N15" s="4">
        <v>0</v>
      </c>
      <c r="O15" s="31">
        <v>0</v>
      </c>
      <c r="P15" s="92">
        <v>0</v>
      </c>
      <c r="Q15" s="3">
        <v>14.317</v>
      </c>
      <c r="R15" s="184">
        <f t="shared" si="8"/>
        <v>44.017000000000003</v>
      </c>
      <c r="T15" s="60" t="s">
        <v>6</v>
      </c>
      <c r="U15" s="2">
        <v>8.6999999999999993</v>
      </c>
      <c r="V15" s="24">
        <v>23.204000000000001</v>
      </c>
      <c r="W15" s="12">
        <v>0</v>
      </c>
      <c r="X15" s="4">
        <v>0</v>
      </c>
      <c r="Y15" s="31">
        <v>0</v>
      </c>
      <c r="Z15" s="162">
        <f t="shared" si="9"/>
        <v>31.904</v>
      </c>
      <c r="AA15" s="7">
        <v>0</v>
      </c>
      <c r="AB15" s="12">
        <v>0</v>
      </c>
      <c r="AC15" s="12">
        <v>0</v>
      </c>
      <c r="AD15" s="12">
        <v>0</v>
      </c>
      <c r="AE15" s="2">
        <v>17.3</v>
      </c>
      <c r="AF15" s="15">
        <v>0</v>
      </c>
      <c r="AG15" s="4">
        <v>0</v>
      </c>
      <c r="AH15" s="4">
        <v>0</v>
      </c>
      <c r="AI15" s="4">
        <v>6</v>
      </c>
      <c r="AJ15" s="18">
        <v>6.3</v>
      </c>
      <c r="AK15" s="4">
        <v>0</v>
      </c>
      <c r="AL15" s="31">
        <v>0</v>
      </c>
      <c r="AM15" s="191">
        <f t="shared" si="10"/>
        <v>29.6</v>
      </c>
      <c r="AX15" s="76">
        <f t="shared" ref="AX15:AX46" si="11">SUM(S15:AV15)</f>
        <v>123.00800000000001</v>
      </c>
    </row>
    <row r="16" spans="1:50" ht="15" customHeight="1" x14ac:dyDescent="0.3">
      <c r="A16" s="60" t="s">
        <v>7</v>
      </c>
      <c r="B16" s="191">
        <f t="shared" si="4"/>
        <v>245.70999999999998</v>
      </c>
      <c r="C16" s="4">
        <v>0</v>
      </c>
      <c r="D16" s="2">
        <v>8.2200000000000006</v>
      </c>
      <c r="E16" s="4">
        <v>0</v>
      </c>
      <c r="F16" s="13">
        <v>0</v>
      </c>
      <c r="G16" s="4">
        <v>0</v>
      </c>
      <c r="H16" s="4">
        <v>0</v>
      </c>
      <c r="I16" s="13">
        <v>0</v>
      </c>
      <c r="J16" s="4">
        <v>0</v>
      </c>
      <c r="K16" s="2">
        <v>49.4</v>
      </c>
      <c r="L16" s="4">
        <v>0</v>
      </c>
      <c r="M16" s="4">
        <v>0</v>
      </c>
      <c r="N16" s="4">
        <v>0</v>
      </c>
      <c r="O16" s="31">
        <v>0</v>
      </c>
      <c r="P16" s="93">
        <v>18.3</v>
      </c>
      <c r="Q16" s="4">
        <v>0</v>
      </c>
      <c r="R16" s="184">
        <f t="shared" si="8"/>
        <v>75.92</v>
      </c>
      <c r="T16" s="60" t="s">
        <v>7</v>
      </c>
      <c r="U16" s="4">
        <v>0</v>
      </c>
      <c r="V16" s="13">
        <v>0</v>
      </c>
      <c r="W16" s="19">
        <v>40.630000000000003</v>
      </c>
      <c r="X16" s="4">
        <v>0</v>
      </c>
      <c r="Y16" s="31">
        <v>0</v>
      </c>
      <c r="Z16" s="162">
        <f t="shared" si="9"/>
        <v>40.630000000000003</v>
      </c>
      <c r="AA16" s="9">
        <v>16.5</v>
      </c>
      <c r="AB16" s="13">
        <v>0</v>
      </c>
      <c r="AC16" s="13">
        <v>0</v>
      </c>
      <c r="AD16" s="19">
        <v>48.31</v>
      </c>
      <c r="AE16" s="4">
        <v>0</v>
      </c>
      <c r="AF16" s="18">
        <v>59.85</v>
      </c>
      <c r="AG16" s="4">
        <v>0</v>
      </c>
      <c r="AH16" s="4">
        <v>0</v>
      </c>
      <c r="AI16" s="4">
        <v>0</v>
      </c>
      <c r="AJ16" s="16">
        <v>4.5</v>
      </c>
      <c r="AK16" s="4">
        <v>0</v>
      </c>
      <c r="AL16" s="31">
        <v>0</v>
      </c>
      <c r="AM16" s="191">
        <f t="shared" si="10"/>
        <v>129.16</v>
      </c>
      <c r="AX16" s="76">
        <f t="shared" si="11"/>
        <v>339.58</v>
      </c>
    </row>
    <row r="17" spans="1:51" ht="15" customHeight="1" x14ac:dyDescent="0.3">
      <c r="A17" s="60" t="s">
        <v>40</v>
      </c>
      <c r="B17" s="191">
        <f t="shared" si="4"/>
        <v>120.49</v>
      </c>
      <c r="C17" s="4">
        <v>0</v>
      </c>
      <c r="D17" s="4">
        <v>0</v>
      </c>
      <c r="E17" s="4">
        <v>0</v>
      </c>
      <c r="F17" s="16">
        <v>7.56</v>
      </c>
      <c r="G17" s="3">
        <v>4.9000000000000004</v>
      </c>
      <c r="H17" s="4">
        <v>0</v>
      </c>
      <c r="I17" s="20">
        <v>8.8000000000000007</v>
      </c>
      <c r="J17" s="2">
        <v>4.5</v>
      </c>
      <c r="K17" s="4">
        <v>0</v>
      </c>
      <c r="L17" s="4">
        <v>0</v>
      </c>
      <c r="M17" s="4">
        <v>0</v>
      </c>
      <c r="N17" s="3">
        <v>0.99</v>
      </c>
      <c r="O17" s="32">
        <v>18.25</v>
      </c>
      <c r="P17" s="94">
        <v>9.6999999999999993</v>
      </c>
      <c r="Q17" s="4">
        <v>0</v>
      </c>
      <c r="R17" s="184">
        <f t="shared" si="8"/>
        <v>54.7</v>
      </c>
      <c r="T17" s="60" t="s">
        <v>40</v>
      </c>
      <c r="U17" s="5">
        <v>3.1</v>
      </c>
      <c r="V17" s="13">
        <v>0</v>
      </c>
      <c r="W17" s="13">
        <v>0</v>
      </c>
      <c r="X17" s="4">
        <v>0</v>
      </c>
      <c r="Y17" s="31">
        <v>0</v>
      </c>
      <c r="Z17" s="162">
        <f t="shared" si="9"/>
        <v>3.1</v>
      </c>
      <c r="AA17" s="8">
        <v>0</v>
      </c>
      <c r="AB17" s="16">
        <v>8.92</v>
      </c>
      <c r="AC17" s="23">
        <v>0</v>
      </c>
      <c r="AD17" s="19">
        <v>1.5</v>
      </c>
      <c r="AE17" s="5">
        <v>13.92</v>
      </c>
      <c r="AF17" s="18">
        <v>12.75</v>
      </c>
      <c r="AG17" s="4">
        <v>0</v>
      </c>
      <c r="AH17" s="4">
        <v>0</v>
      </c>
      <c r="AI17" s="2">
        <v>1.8</v>
      </c>
      <c r="AJ17" s="13">
        <v>0</v>
      </c>
      <c r="AK17" s="2">
        <v>12.3</v>
      </c>
      <c r="AL17" s="32">
        <v>11.5</v>
      </c>
      <c r="AM17" s="191">
        <f t="shared" si="10"/>
        <v>62.69</v>
      </c>
      <c r="AX17" s="76">
        <f t="shared" si="11"/>
        <v>131.57999999999998</v>
      </c>
    </row>
    <row r="18" spans="1:51" ht="15" customHeight="1" x14ac:dyDescent="0.3">
      <c r="A18" s="60" t="s">
        <v>8</v>
      </c>
      <c r="B18" s="191">
        <f t="shared" si="4"/>
        <v>985.56090000000017</v>
      </c>
      <c r="C18" s="2">
        <v>27.7</v>
      </c>
      <c r="D18" s="2">
        <v>42.342500000000001</v>
      </c>
      <c r="E18" s="4">
        <v>0</v>
      </c>
      <c r="F18" s="18">
        <v>2.9260000000000002</v>
      </c>
      <c r="G18" s="2">
        <v>28.6</v>
      </c>
      <c r="H18" s="2">
        <v>80.2</v>
      </c>
      <c r="I18" s="18">
        <v>43.7</v>
      </c>
      <c r="J18" s="2">
        <v>33</v>
      </c>
      <c r="K18" s="2">
        <v>78.8</v>
      </c>
      <c r="L18" s="4">
        <v>0</v>
      </c>
      <c r="M18" s="2">
        <v>3.64</v>
      </c>
      <c r="N18" s="4">
        <v>0</v>
      </c>
      <c r="O18" s="32">
        <v>29.27</v>
      </c>
      <c r="P18" s="95">
        <v>47.5</v>
      </c>
      <c r="Q18" s="2">
        <v>3.91</v>
      </c>
      <c r="R18" s="184">
        <f t="shared" si="8"/>
        <v>421.58850000000001</v>
      </c>
      <c r="T18" s="60" t="s">
        <v>8</v>
      </c>
      <c r="U18" s="2">
        <v>31.2</v>
      </c>
      <c r="V18" s="18">
        <v>23.625</v>
      </c>
      <c r="W18" s="18">
        <v>183.25</v>
      </c>
      <c r="X18" s="4">
        <v>0</v>
      </c>
      <c r="Y18" s="32">
        <v>32.664999999999999</v>
      </c>
      <c r="Z18" s="162">
        <f t="shared" si="9"/>
        <v>270.74</v>
      </c>
      <c r="AA18" s="11">
        <v>20.23</v>
      </c>
      <c r="AB18" s="18">
        <v>114.21</v>
      </c>
      <c r="AC18" s="12">
        <v>0</v>
      </c>
      <c r="AD18" s="18">
        <v>109.15</v>
      </c>
      <c r="AE18" s="2">
        <v>11.75</v>
      </c>
      <c r="AF18" s="15">
        <v>0</v>
      </c>
      <c r="AG18" s="4">
        <v>0</v>
      </c>
      <c r="AH18" s="5">
        <v>3.7824</v>
      </c>
      <c r="AI18" s="2">
        <v>23</v>
      </c>
      <c r="AJ18" s="12">
        <v>0</v>
      </c>
      <c r="AK18" s="3">
        <v>11.11</v>
      </c>
      <c r="AL18" s="31">
        <v>0</v>
      </c>
      <c r="AM18" s="191">
        <f t="shared" si="10"/>
        <v>293.23240000000004</v>
      </c>
      <c r="AX18" s="76">
        <f t="shared" si="11"/>
        <v>1127.9448000000002</v>
      </c>
    </row>
    <row r="19" spans="1:51" x14ac:dyDescent="0.3">
      <c r="A19" s="60" t="s">
        <v>9</v>
      </c>
      <c r="B19" s="191">
        <f t="shared" si="4"/>
        <v>174.61500000000001</v>
      </c>
      <c r="C19" s="4">
        <v>0</v>
      </c>
      <c r="D19" s="4">
        <v>0</v>
      </c>
      <c r="E19" s="4">
        <v>0</v>
      </c>
      <c r="F19" s="14">
        <v>0</v>
      </c>
      <c r="G19" s="4">
        <v>0</v>
      </c>
      <c r="H19" s="4">
        <v>0</v>
      </c>
      <c r="I19" s="1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31">
        <v>0</v>
      </c>
      <c r="P19" s="96">
        <v>0</v>
      </c>
      <c r="Q19" s="4">
        <v>0</v>
      </c>
      <c r="R19" s="184">
        <f t="shared" si="8"/>
        <v>0</v>
      </c>
      <c r="T19" s="60" t="s">
        <v>9</v>
      </c>
      <c r="U19" s="4">
        <v>0</v>
      </c>
      <c r="V19" s="14">
        <v>0</v>
      </c>
      <c r="W19" s="14">
        <v>0</v>
      </c>
      <c r="X19" s="4">
        <v>0</v>
      </c>
      <c r="Y19" s="31">
        <v>0</v>
      </c>
      <c r="Z19" s="162">
        <f t="shared" si="9"/>
        <v>0</v>
      </c>
      <c r="AA19" s="10">
        <v>0.5</v>
      </c>
      <c r="AB19" s="14">
        <v>0</v>
      </c>
      <c r="AC19" s="14">
        <v>0</v>
      </c>
      <c r="AD19" s="14">
        <v>0</v>
      </c>
      <c r="AE19" s="4">
        <v>0</v>
      </c>
      <c r="AF19" s="28">
        <v>62.86</v>
      </c>
      <c r="AG19" s="2">
        <v>111.255</v>
      </c>
      <c r="AH19" s="4">
        <v>0</v>
      </c>
      <c r="AI19" s="4">
        <v>0</v>
      </c>
      <c r="AJ19" s="14">
        <v>0</v>
      </c>
      <c r="AK19" s="4">
        <v>0</v>
      </c>
      <c r="AL19" s="31">
        <v>0</v>
      </c>
      <c r="AM19" s="191">
        <f t="shared" si="10"/>
        <v>174.61500000000001</v>
      </c>
      <c r="AX19" s="76">
        <f t="shared" si="11"/>
        <v>349.23</v>
      </c>
    </row>
    <row r="20" spans="1:51" x14ac:dyDescent="0.3">
      <c r="A20" s="60" t="s">
        <v>10</v>
      </c>
      <c r="B20" s="191">
        <f t="shared" si="4"/>
        <v>5.5</v>
      </c>
      <c r="C20" s="4">
        <v>0</v>
      </c>
      <c r="D20" s="4">
        <v>0</v>
      </c>
      <c r="E20" s="4">
        <v>0</v>
      </c>
      <c r="F20" s="13">
        <v>0</v>
      </c>
      <c r="G20" s="4">
        <v>0</v>
      </c>
      <c r="H20" s="4">
        <v>0</v>
      </c>
      <c r="I20" s="13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31">
        <v>0</v>
      </c>
      <c r="P20" s="97">
        <v>0</v>
      </c>
      <c r="Q20" s="4">
        <v>0</v>
      </c>
      <c r="R20" s="184">
        <f t="shared" si="8"/>
        <v>0</v>
      </c>
      <c r="T20" s="60" t="s">
        <v>10</v>
      </c>
      <c r="U20" s="4">
        <v>0</v>
      </c>
      <c r="V20" s="13">
        <v>0</v>
      </c>
      <c r="W20" s="13">
        <v>0</v>
      </c>
      <c r="X20" s="4">
        <v>0</v>
      </c>
      <c r="Y20" s="32">
        <v>5.5</v>
      </c>
      <c r="Z20" s="162">
        <f t="shared" si="9"/>
        <v>5.5</v>
      </c>
      <c r="AA20" s="8">
        <v>0</v>
      </c>
      <c r="AB20" s="13">
        <v>0</v>
      </c>
      <c r="AC20" s="13">
        <v>0</v>
      </c>
      <c r="AD20" s="13">
        <v>0</v>
      </c>
      <c r="AE20" s="4">
        <v>0</v>
      </c>
      <c r="AF20" s="15">
        <v>0</v>
      </c>
      <c r="AG20" s="4">
        <v>0</v>
      </c>
      <c r="AH20" s="4">
        <v>0</v>
      </c>
      <c r="AI20" s="4">
        <v>0</v>
      </c>
      <c r="AJ20" s="13">
        <v>0</v>
      </c>
      <c r="AK20" s="4">
        <v>0</v>
      </c>
      <c r="AL20" s="31">
        <v>0</v>
      </c>
      <c r="AM20" s="191">
        <f t="shared" si="10"/>
        <v>0</v>
      </c>
      <c r="AX20" s="76">
        <f t="shared" si="11"/>
        <v>11</v>
      </c>
      <c r="AY20" s="61">
        <f>AX20+AL20+O20+Y20+AI20+AH20+N20+M20+L20+X20+K20+AG20+J20+AF20+AJ20+I20+H20+G20+AD20+W20+V20+P20+AC20+F20+AB20+AA20+D20</f>
        <v>16.5</v>
      </c>
    </row>
    <row r="21" spans="1:51" s="140" customFormat="1" ht="33" customHeight="1" x14ac:dyDescent="0.3">
      <c r="A21" s="1" t="s">
        <v>1</v>
      </c>
      <c r="B21" s="166">
        <f t="shared" si="4"/>
        <v>2000.9204099999999</v>
      </c>
      <c r="C21" s="35">
        <f t="shared" ref="C21" si="12">SUM(C22:C38)</f>
        <v>39.1</v>
      </c>
      <c r="D21" s="35">
        <f>SUM(D22:D37)</f>
        <v>3.1</v>
      </c>
      <c r="E21" s="35">
        <f t="shared" ref="E21" si="13">SUM(E22:E38)</f>
        <v>0</v>
      </c>
      <c r="F21" s="35">
        <f t="shared" ref="F21:P21" si="14">SUM(F22:F37)</f>
        <v>94.67</v>
      </c>
      <c r="G21" s="35">
        <f t="shared" si="14"/>
        <v>27.369999999999997</v>
      </c>
      <c r="H21" s="35">
        <f t="shared" si="14"/>
        <v>49.45</v>
      </c>
      <c r="I21" s="35">
        <f t="shared" si="14"/>
        <v>2.1</v>
      </c>
      <c r="J21" s="35">
        <f t="shared" si="14"/>
        <v>28.6</v>
      </c>
      <c r="K21" s="35">
        <f t="shared" si="14"/>
        <v>14.65</v>
      </c>
      <c r="L21" s="35">
        <f t="shared" si="14"/>
        <v>7.4999999999999997E-2</v>
      </c>
      <c r="M21" s="35">
        <f t="shared" si="14"/>
        <v>13.365</v>
      </c>
      <c r="N21" s="35">
        <f t="shared" si="14"/>
        <v>41.2</v>
      </c>
      <c r="O21" s="35">
        <f t="shared" si="14"/>
        <v>126.8</v>
      </c>
      <c r="P21" s="35">
        <f t="shared" si="14"/>
        <v>135.69999999999999</v>
      </c>
      <c r="Q21" s="35">
        <f t="shared" ref="Q21" si="15">SUM(Q22:Q38)</f>
        <v>108.06</v>
      </c>
      <c r="R21" s="179">
        <f>SUM(C21:Q21)</f>
        <v>684.24</v>
      </c>
      <c r="T21" s="1" t="s">
        <v>1</v>
      </c>
      <c r="U21" s="35">
        <f>SUM(U22:U37)</f>
        <v>123.7</v>
      </c>
      <c r="V21" s="35">
        <f t="shared" ref="V21:AM21" si="16">SUM(V22:V37)</f>
        <v>151.5</v>
      </c>
      <c r="W21" s="35">
        <f t="shared" si="16"/>
        <v>14.7</v>
      </c>
      <c r="X21" s="35">
        <f t="shared" si="16"/>
        <v>0.5</v>
      </c>
      <c r="Y21" s="35">
        <f t="shared" si="16"/>
        <v>65.8</v>
      </c>
      <c r="Z21" s="78">
        <f t="shared" si="16"/>
        <v>356.20000000000005</v>
      </c>
      <c r="AA21" s="35">
        <f t="shared" si="16"/>
        <v>26.728000000000002</v>
      </c>
      <c r="AB21" s="35">
        <f t="shared" si="16"/>
        <v>173.73000000000002</v>
      </c>
      <c r="AC21" s="35">
        <f t="shared" si="16"/>
        <v>11.935</v>
      </c>
      <c r="AD21" s="35">
        <f t="shared" si="16"/>
        <v>52.680010000000003</v>
      </c>
      <c r="AE21" s="35">
        <f t="shared" ref="AE21" si="17">SUM(AE22:AE38)</f>
        <v>191.73239999999998</v>
      </c>
      <c r="AF21" s="35">
        <f t="shared" si="16"/>
        <v>190.73999999999998</v>
      </c>
      <c r="AG21" s="35">
        <f t="shared" si="16"/>
        <v>132.9</v>
      </c>
      <c r="AH21" s="35">
        <f t="shared" si="16"/>
        <v>182.4</v>
      </c>
      <c r="AI21" s="35">
        <f t="shared" si="16"/>
        <v>11.2</v>
      </c>
      <c r="AJ21" s="35">
        <f t="shared" si="16"/>
        <v>5.8000000000000007</v>
      </c>
      <c r="AK21" s="35">
        <f t="shared" ref="AK21" si="18">SUM(AK22:AK38)</f>
        <v>9.9350000000000005</v>
      </c>
      <c r="AL21" s="35">
        <f t="shared" si="16"/>
        <v>0.4</v>
      </c>
      <c r="AM21" s="78">
        <f t="shared" si="16"/>
        <v>960.48040999999989</v>
      </c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76">
        <f t="shared" si="11"/>
        <v>2663.0608200000001</v>
      </c>
    </row>
    <row r="22" spans="1:51" x14ac:dyDescent="0.3">
      <c r="A22" s="60" t="s">
        <v>11</v>
      </c>
      <c r="B22" s="191">
        <f t="shared" si="4"/>
        <v>129.06239999999997</v>
      </c>
      <c r="C22" s="4">
        <v>0</v>
      </c>
      <c r="D22" s="4">
        <v>0</v>
      </c>
      <c r="E22" s="4">
        <v>0</v>
      </c>
      <c r="F22" s="19">
        <v>8.35</v>
      </c>
      <c r="G22" s="5">
        <v>12.3</v>
      </c>
      <c r="H22" s="4">
        <v>0</v>
      </c>
      <c r="I22" s="13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31">
        <v>0</v>
      </c>
      <c r="P22" s="98">
        <v>11.9</v>
      </c>
      <c r="Q22" s="4">
        <v>0</v>
      </c>
      <c r="R22" s="184">
        <f t="shared" ref="R22:R38" si="19">SUM(C22:Q22)</f>
        <v>32.549999999999997</v>
      </c>
      <c r="T22" s="60" t="s">
        <v>11</v>
      </c>
      <c r="U22" s="3">
        <v>44.4</v>
      </c>
      <c r="V22" s="20">
        <v>14.2</v>
      </c>
      <c r="W22" s="13">
        <v>0</v>
      </c>
      <c r="X22" s="4">
        <v>0</v>
      </c>
      <c r="Y22" s="32">
        <v>6.5</v>
      </c>
      <c r="Z22" s="162">
        <f t="shared" si="9"/>
        <v>65.099999999999994</v>
      </c>
      <c r="AA22" s="9">
        <v>4.4400000000000004</v>
      </c>
      <c r="AB22" s="13">
        <v>0</v>
      </c>
      <c r="AC22" s="13">
        <v>0</v>
      </c>
      <c r="AD22" s="13">
        <v>0</v>
      </c>
      <c r="AE22" s="2">
        <v>12.442399999999999</v>
      </c>
      <c r="AF22" s="15">
        <v>0</v>
      </c>
      <c r="AG22" s="2">
        <v>9.6300000000000008</v>
      </c>
      <c r="AH22" s="4">
        <v>0</v>
      </c>
      <c r="AI22" s="3">
        <v>4.9000000000000004</v>
      </c>
      <c r="AJ22" s="13">
        <v>0</v>
      </c>
      <c r="AK22" s="4">
        <v>0</v>
      </c>
      <c r="AL22" s="31">
        <v>0</v>
      </c>
      <c r="AM22" s="191">
        <f t="shared" si="10"/>
        <v>31.412399999999998</v>
      </c>
      <c r="AX22" s="76">
        <f t="shared" si="11"/>
        <v>193.02479999999997</v>
      </c>
    </row>
    <row r="23" spans="1:51" x14ac:dyDescent="0.3">
      <c r="A23" s="60" t="s">
        <v>12</v>
      </c>
      <c r="B23" s="191">
        <f t="shared" si="4"/>
        <v>26.8</v>
      </c>
      <c r="C23" s="4">
        <v>0</v>
      </c>
      <c r="D23" s="4">
        <v>0</v>
      </c>
      <c r="E23" s="4">
        <v>0</v>
      </c>
      <c r="F23" s="13">
        <v>0</v>
      </c>
      <c r="G23" s="4">
        <v>0</v>
      </c>
      <c r="H23" s="4">
        <v>0</v>
      </c>
      <c r="I23" s="13">
        <v>0</v>
      </c>
      <c r="J23" s="2">
        <v>26.8</v>
      </c>
      <c r="K23" s="4">
        <v>0</v>
      </c>
      <c r="L23" s="4">
        <v>0</v>
      </c>
      <c r="M23" s="4">
        <v>0</v>
      </c>
      <c r="N23" s="4">
        <v>0</v>
      </c>
      <c r="O23" s="31">
        <v>0</v>
      </c>
      <c r="P23" s="97">
        <v>0</v>
      </c>
      <c r="Q23" s="4">
        <v>0</v>
      </c>
      <c r="R23" s="184">
        <f t="shared" si="19"/>
        <v>26.8</v>
      </c>
      <c r="T23" s="60" t="s">
        <v>12</v>
      </c>
      <c r="U23" s="4">
        <v>0</v>
      </c>
      <c r="V23" s="13">
        <v>0</v>
      </c>
      <c r="W23" s="13">
        <v>0</v>
      </c>
      <c r="X23" s="4">
        <v>0</v>
      </c>
      <c r="Y23" s="31">
        <v>0</v>
      </c>
      <c r="Z23" s="162">
        <f t="shared" si="9"/>
        <v>0</v>
      </c>
      <c r="AA23" s="8">
        <v>0</v>
      </c>
      <c r="AB23" s="13">
        <v>0</v>
      </c>
      <c r="AC23" s="13">
        <v>0</v>
      </c>
      <c r="AD23" s="13">
        <v>0</v>
      </c>
      <c r="AE23" s="4">
        <v>0</v>
      </c>
      <c r="AF23" s="15">
        <v>0</v>
      </c>
      <c r="AG23" s="4">
        <v>0</v>
      </c>
      <c r="AH23" s="4">
        <v>0</v>
      </c>
      <c r="AI23" s="4">
        <v>0</v>
      </c>
      <c r="AJ23" s="13">
        <v>0</v>
      </c>
      <c r="AK23" s="4">
        <v>0</v>
      </c>
      <c r="AL23" s="31">
        <v>0</v>
      </c>
      <c r="AM23" s="191">
        <f t="shared" si="10"/>
        <v>0</v>
      </c>
      <c r="AX23" s="76">
        <f t="shared" si="11"/>
        <v>0</v>
      </c>
    </row>
    <row r="24" spans="1:51" x14ac:dyDescent="0.3">
      <c r="A24" s="60" t="s">
        <v>13</v>
      </c>
      <c r="B24" s="191">
        <f t="shared" si="4"/>
        <v>227.50500000000002</v>
      </c>
      <c r="C24" s="3">
        <v>37.299999999999997</v>
      </c>
      <c r="D24" s="4">
        <v>0</v>
      </c>
      <c r="E24" s="4">
        <v>0</v>
      </c>
      <c r="F24" s="13">
        <v>0</v>
      </c>
      <c r="G24" s="4">
        <v>0</v>
      </c>
      <c r="H24" s="4">
        <v>0</v>
      </c>
      <c r="I24" s="13">
        <v>0</v>
      </c>
      <c r="J24" s="4">
        <v>0</v>
      </c>
      <c r="K24" s="4">
        <v>0</v>
      </c>
      <c r="L24" s="4">
        <v>0</v>
      </c>
      <c r="M24" s="5">
        <v>11.865</v>
      </c>
      <c r="N24" s="5">
        <v>6</v>
      </c>
      <c r="O24" s="31">
        <v>0</v>
      </c>
      <c r="P24" s="97">
        <v>0</v>
      </c>
      <c r="Q24" s="3">
        <v>40.200000000000003</v>
      </c>
      <c r="R24" s="184">
        <f t="shared" si="19"/>
        <v>95.365000000000009</v>
      </c>
      <c r="T24" s="60" t="s">
        <v>13</v>
      </c>
      <c r="U24" s="4">
        <v>0</v>
      </c>
      <c r="V24" s="20">
        <v>3.27</v>
      </c>
      <c r="W24" s="13">
        <v>0</v>
      </c>
      <c r="X24" s="4">
        <v>0</v>
      </c>
      <c r="Y24" s="31">
        <v>0</v>
      </c>
      <c r="Z24" s="162">
        <f t="shared" si="9"/>
        <v>3.27</v>
      </c>
      <c r="AA24" s="8">
        <v>0</v>
      </c>
      <c r="AB24" s="19">
        <v>48.2</v>
      </c>
      <c r="AC24" s="16">
        <v>10.435</v>
      </c>
      <c r="AD24" s="13">
        <v>0</v>
      </c>
      <c r="AE24" s="4">
        <v>0</v>
      </c>
      <c r="AF24" s="15">
        <v>0</v>
      </c>
      <c r="AG24" s="4">
        <v>0</v>
      </c>
      <c r="AH24" s="3">
        <v>56.4</v>
      </c>
      <c r="AI24" s="4">
        <v>0</v>
      </c>
      <c r="AJ24" s="16">
        <v>5.4</v>
      </c>
      <c r="AK24" s="4">
        <v>8.4350000000000005</v>
      </c>
      <c r="AL24" s="31">
        <v>0</v>
      </c>
      <c r="AM24" s="191">
        <f t="shared" si="10"/>
        <v>128.87</v>
      </c>
      <c r="AX24" s="76">
        <f t="shared" si="11"/>
        <v>264.27999999999997</v>
      </c>
    </row>
    <row r="25" spans="1:51" x14ac:dyDescent="0.3">
      <c r="A25" s="60" t="s">
        <v>14</v>
      </c>
      <c r="B25" s="191">
        <f t="shared" si="4"/>
        <v>555.5</v>
      </c>
      <c r="C25" s="4">
        <v>0</v>
      </c>
      <c r="D25" s="4">
        <v>0</v>
      </c>
      <c r="E25" s="4">
        <v>0</v>
      </c>
      <c r="F25" s="19">
        <v>85</v>
      </c>
      <c r="G25" s="4">
        <v>0</v>
      </c>
      <c r="H25" s="2">
        <v>43</v>
      </c>
      <c r="I25" s="13">
        <v>0</v>
      </c>
      <c r="J25" s="4">
        <v>0</v>
      </c>
      <c r="K25" s="4">
        <v>0</v>
      </c>
      <c r="L25" s="4">
        <v>0</v>
      </c>
      <c r="M25" s="4">
        <v>0</v>
      </c>
      <c r="N25" s="2">
        <v>35.200000000000003</v>
      </c>
      <c r="O25" s="31">
        <v>0</v>
      </c>
      <c r="P25" s="97">
        <v>0</v>
      </c>
      <c r="Q25" s="3">
        <v>67.86</v>
      </c>
      <c r="R25" s="184">
        <f t="shared" si="19"/>
        <v>231.06</v>
      </c>
      <c r="T25" s="60" t="s">
        <v>14</v>
      </c>
      <c r="U25" s="4">
        <v>0</v>
      </c>
      <c r="V25" s="19">
        <v>130</v>
      </c>
      <c r="W25" s="13">
        <v>0</v>
      </c>
      <c r="X25" s="4">
        <v>0</v>
      </c>
      <c r="Y25" s="32">
        <v>55</v>
      </c>
      <c r="Z25" s="162">
        <f t="shared" si="9"/>
        <v>185</v>
      </c>
      <c r="AA25" s="9">
        <v>19.440000000000001</v>
      </c>
      <c r="AB25" s="13">
        <v>0</v>
      </c>
      <c r="AC25" s="13">
        <v>0</v>
      </c>
      <c r="AD25" s="13">
        <v>0</v>
      </c>
      <c r="AE25" s="4">
        <v>0</v>
      </c>
      <c r="AF25" s="15">
        <v>0</v>
      </c>
      <c r="AG25" s="2">
        <v>120</v>
      </c>
      <c r="AH25" s="4">
        <v>0</v>
      </c>
      <c r="AI25" s="4">
        <v>0</v>
      </c>
      <c r="AJ25" s="13">
        <v>0</v>
      </c>
      <c r="AK25" s="4">
        <v>0</v>
      </c>
      <c r="AL25" s="31">
        <v>0</v>
      </c>
      <c r="AM25" s="191">
        <f t="shared" si="10"/>
        <v>139.44</v>
      </c>
      <c r="AX25" s="76">
        <f t="shared" si="11"/>
        <v>648.88</v>
      </c>
    </row>
    <row r="26" spans="1:51" x14ac:dyDescent="0.3">
      <c r="A26" s="60" t="s">
        <v>15</v>
      </c>
      <c r="B26" s="191">
        <f t="shared" si="4"/>
        <v>749.45</v>
      </c>
      <c r="C26" s="4">
        <v>0</v>
      </c>
      <c r="D26" s="4">
        <v>0</v>
      </c>
      <c r="E26" s="4">
        <v>0</v>
      </c>
      <c r="F26" s="13">
        <v>0</v>
      </c>
      <c r="G26" s="4">
        <v>0</v>
      </c>
      <c r="H26" s="4">
        <v>0</v>
      </c>
      <c r="I26" s="13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32">
        <v>126.8</v>
      </c>
      <c r="P26" s="93">
        <v>116.7</v>
      </c>
      <c r="Q26" s="4">
        <v>0</v>
      </c>
      <c r="R26" s="184">
        <f t="shared" si="19"/>
        <v>243.5</v>
      </c>
      <c r="T26" s="60" t="s">
        <v>15</v>
      </c>
      <c r="U26" s="4">
        <v>0</v>
      </c>
      <c r="V26" s="13">
        <v>0</v>
      </c>
      <c r="W26" s="13">
        <v>0</v>
      </c>
      <c r="X26" s="4">
        <v>0</v>
      </c>
      <c r="Y26" s="31">
        <v>0</v>
      </c>
      <c r="Z26" s="162">
        <f t="shared" si="9"/>
        <v>0</v>
      </c>
      <c r="AA26" s="8">
        <v>0</v>
      </c>
      <c r="AB26" s="20">
        <v>98.2</v>
      </c>
      <c r="AC26" s="13">
        <v>0</v>
      </c>
      <c r="AD26" s="13">
        <v>0</v>
      </c>
      <c r="AE26" s="2">
        <v>135</v>
      </c>
      <c r="AF26" s="24">
        <v>146.75</v>
      </c>
      <c r="AG26" s="4">
        <v>0</v>
      </c>
      <c r="AH26" s="2">
        <v>126</v>
      </c>
      <c r="AI26" s="4">
        <v>0</v>
      </c>
      <c r="AJ26" s="13">
        <v>0</v>
      </c>
      <c r="AK26" s="4">
        <v>0</v>
      </c>
      <c r="AL26" s="31">
        <v>0</v>
      </c>
      <c r="AM26" s="191">
        <f t="shared" si="10"/>
        <v>505.95</v>
      </c>
      <c r="AX26" s="76">
        <f t="shared" si="11"/>
        <v>1011.9</v>
      </c>
    </row>
    <row r="27" spans="1:51" x14ac:dyDescent="0.3">
      <c r="A27" s="60" t="s">
        <v>16</v>
      </c>
      <c r="B27" s="191">
        <f t="shared" si="4"/>
        <v>63.1</v>
      </c>
      <c r="C27" s="4">
        <v>0</v>
      </c>
      <c r="D27" s="4">
        <v>0</v>
      </c>
      <c r="E27" s="4">
        <v>0</v>
      </c>
      <c r="F27" s="13">
        <v>0</v>
      </c>
      <c r="G27" s="4">
        <v>0</v>
      </c>
      <c r="H27" s="4">
        <v>0</v>
      </c>
      <c r="I27" s="13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31">
        <v>0</v>
      </c>
      <c r="P27" s="97">
        <v>0</v>
      </c>
      <c r="Q27" s="4">
        <v>0</v>
      </c>
      <c r="R27" s="184">
        <f t="shared" si="19"/>
        <v>0</v>
      </c>
      <c r="T27" s="60" t="s">
        <v>16</v>
      </c>
      <c r="U27" s="2">
        <v>63.1</v>
      </c>
      <c r="V27" s="13">
        <v>0</v>
      </c>
      <c r="W27" s="13">
        <v>0</v>
      </c>
      <c r="X27" s="4">
        <v>0</v>
      </c>
      <c r="Y27" s="31">
        <v>0</v>
      </c>
      <c r="Z27" s="162">
        <f t="shared" si="9"/>
        <v>63.1</v>
      </c>
      <c r="AA27" s="8">
        <v>0</v>
      </c>
      <c r="AB27" s="13">
        <v>0</v>
      </c>
      <c r="AC27" s="13">
        <v>0</v>
      </c>
      <c r="AD27" s="13">
        <v>0</v>
      </c>
      <c r="AE27" s="4">
        <v>0</v>
      </c>
      <c r="AF27" s="15">
        <v>0</v>
      </c>
      <c r="AG27" s="4">
        <v>0</v>
      </c>
      <c r="AH27" s="4">
        <v>0</v>
      </c>
      <c r="AI27" s="4">
        <v>0</v>
      </c>
      <c r="AJ27" s="13">
        <v>0</v>
      </c>
      <c r="AK27" s="4">
        <v>0</v>
      </c>
      <c r="AL27" s="31">
        <v>0</v>
      </c>
      <c r="AM27" s="191">
        <f t="shared" si="10"/>
        <v>0</v>
      </c>
      <c r="AX27" s="76">
        <f t="shared" si="11"/>
        <v>126.2</v>
      </c>
    </row>
    <row r="28" spans="1:51" x14ac:dyDescent="0.3">
      <c r="A28" s="60" t="s">
        <v>17</v>
      </c>
      <c r="B28" s="191">
        <f t="shared" si="4"/>
        <v>52.965000000000003</v>
      </c>
      <c r="C28" s="4">
        <v>0</v>
      </c>
      <c r="D28" s="2">
        <v>3.1</v>
      </c>
      <c r="E28" s="4">
        <v>0</v>
      </c>
      <c r="F28" s="16">
        <v>0.9</v>
      </c>
      <c r="G28" s="2">
        <v>11.67</v>
      </c>
      <c r="H28" s="2">
        <v>6.45</v>
      </c>
      <c r="I28" s="13">
        <v>0</v>
      </c>
      <c r="J28" s="4">
        <v>0</v>
      </c>
      <c r="K28" s="3">
        <v>1.55</v>
      </c>
      <c r="L28" s="5">
        <v>7.4999999999999997E-2</v>
      </c>
      <c r="M28" s="4">
        <v>0</v>
      </c>
      <c r="N28" s="4">
        <v>0</v>
      </c>
      <c r="O28" s="31">
        <v>0</v>
      </c>
      <c r="P28" s="94">
        <v>3.2</v>
      </c>
      <c r="Q28" s="4">
        <v>0</v>
      </c>
      <c r="R28" s="184">
        <f t="shared" si="19"/>
        <v>26.945</v>
      </c>
      <c r="T28" s="60" t="s">
        <v>17</v>
      </c>
      <c r="U28" s="4">
        <v>0</v>
      </c>
      <c r="V28" s="16">
        <v>0.59</v>
      </c>
      <c r="W28" s="16">
        <v>7.1</v>
      </c>
      <c r="X28" s="5">
        <v>0.02</v>
      </c>
      <c r="Y28" s="30">
        <v>0.1</v>
      </c>
      <c r="Z28" s="162">
        <f t="shared" si="9"/>
        <v>7.8099999999999987</v>
      </c>
      <c r="AA28" s="9">
        <v>1.7</v>
      </c>
      <c r="AB28" s="13">
        <v>0</v>
      </c>
      <c r="AC28" s="13">
        <v>0</v>
      </c>
      <c r="AD28" s="16">
        <v>5.0999999999999996</v>
      </c>
      <c r="AE28" s="3">
        <v>3.34</v>
      </c>
      <c r="AF28" s="15">
        <v>0</v>
      </c>
      <c r="AG28" s="3">
        <v>3.27</v>
      </c>
      <c r="AH28" s="4">
        <v>0</v>
      </c>
      <c r="AI28" s="2">
        <v>4.8</v>
      </c>
      <c r="AJ28" s="13">
        <v>0</v>
      </c>
      <c r="AK28" s="4">
        <v>0</v>
      </c>
      <c r="AL28" s="31">
        <v>0</v>
      </c>
      <c r="AM28" s="191">
        <f t="shared" si="10"/>
        <v>18.21</v>
      </c>
      <c r="AX28" s="76">
        <f t="shared" si="11"/>
        <v>52.039999999999992</v>
      </c>
    </row>
    <row r="29" spans="1:51" x14ac:dyDescent="0.3">
      <c r="A29" s="60" t="s">
        <v>34</v>
      </c>
      <c r="B29" s="191">
        <f t="shared" si="4"/>
        <v>137.01</v>
      </c>
      <c r="C29" s="4">
        <v>0</v>
      </c>
      <c r="D29" s="4">
        <v>0</v>
      </c>
      <c r="E29" s="4">
        <v>0</v>
      </c>
      <c r="F29" s="13">
        <v>0</v>
      </c>
      <c r="G29" s="4">
        <v>0</v>
      </c>
      <c r="H29" s="4">
        <v>0</v>
      </c>
      <c r="I29" s="13">
        <v>0</v>
      </c>
      <c r="J29" s="4">
        <v>0</v>
      </c>
      <c r="K29" s="3">
        <v>12.5</v>
      </c>
      <c r="L29" s="4">
        <v>0</v>
      </c>
      <c r="M29" s="4">
        <v>0</v>
      </c>
      <c r="N29" s="4">
        <v>0</v>
      </c>
      <c r="O29" s="31">
        <v>0</v>
      </c>
      <c r="P29" s="97">
        <v>0</v>
      </c>
      <c r="Q29" s="4">
        <v>0</v>
      </c>
      <c r="R29" s="184">
        <f t="shared" si="19"/>
        <v>12.5</v>
      </c>
      <c r="T29" s="60" t="s">
        <v>34</v>
      </c>
      <c r="U29" s="4">
        <v>0</v>
      </c>
      <c r="V29" s="13">
        <v>0</v>
      </c>
      <c r="W29" s="13">
        <v>0</v>
      </c>
      <c r="X29" s="4">
        <v>0</v>
      </c>
      <c r="Y29" s="31">
        <v>0</v>
      </c>
      <c r="Z29" s="162">
        <f t="shared" si="9"/>
        <v>0</v>
      </c>
      <c r="AA29" s="8">
        <v>0</v>
      </c>
      <c r="AB29" s="19">
        <v>27.08</v>
      </c>
      <c r="AC29" s="16">
        <v>1.5</v>
      </c>
      <c r="AD29" s="20">
        <v>47.58</v>
      </c>
      <c r="AE29" s="2">
        <v>11.25</v>
      </c>
      <c r="AF29" s="18">
        <v>37.1</v>
      </c>
      <c r="AG29" s="4">
        <v>0</v>
      </c>
      <c r="AH29" s="4">
        <v>0</v>
      </c>
      <c r="AI29" s="4">
        <v>0</v>
      </c>
      <c r="AJ29" s="13">
        <v>0</v>
      </c>
      <c r="AK29" s="4">
        <v>0</v>
      </c>
      <c r="AL29" s="31">
        <v>0</v>
      </c>
      <c r="AM29" s="191">
        <f t="shared" si="10"/>
        <v>124.50999999999999</v>
      </c>
      <c r="AX29" s="76">
        <f t="shared" si="11"/>
        <v>249.01999999999998</v>
      </c>
    </row>
    <row r="30" spans="1:51" x14ac:dyDescent="0.3">
      <c r="A30" s="60" t="s">
        <v>18</v>
      </c>
      <c r="B30" s="191">
        <f t="shared" si="4"/>
        <v>18.29</v>
      </c>
      <c r="C30" s="5">
        <v>1.6</v>
      </c>
      <c r="D30" s="4">
        <v>0</v>
      </c>
      <c r="E30" s="4">
        <v>0</v>
      </c>
      <c r="F30" s="13">
        <v>0</v>
      </c>
      <c r="G30" s="4">
        <v>0</v>
      </c>
      <c r="H30" s="4">
        <v>0</v>
      </c>
      <c r="I30" s="13">
        <v>0</v>
      </c>
      <c r="J30" s="3">
        <v>1.8</v>
      </c>
      <c r="K30" s="4">
        <v>0</v>
      </c>
      <c r="L30" s="4">
        <v>0</v>
      </c>
      <c r="M30" s="4">
        <v>0</v>
      </c>
      <c r="N30" s="4">
        <v>0</v>
      </c>
      <c r="O30" s="31">
        <v>0</v>
      </c>
      <c r="P30" s="97">
        <v>0</v>
      </c>
      <c r="Q30" s="4">
        <v>0</v>
      </c>
      <c r="R30" s="184">
        <f t="shared" si="19"/>
        <v>3.4000000000000004</v>
      </c>
      <c r="T30" s="60" t="s">
        <v>18</v>
      </c>
      <c r="U30" s="2">
        <v>8</v>
      </c>
      <c r="V30" s="13">
        <v>0</v>
      </c>
      <c r="W30" s="13">
        <v>0</v>
      </c>
      <c r="X30" s="4">
        <v>0</v>
      </c>
      <c r="Y30" s="31">
        <v>0</v>
      </c>
      <c r="Z30" s="162">
        <f t="shared" si="9"/>
        <v>8</v>
      </c>
      <c r="AA30" s="8">
        <v>0</v>
      </c>
      <c r="AB30" s="13">
        <v>0</v>
      </c>
      <c r="AC30" s="13">
        <v>0</v>
      </c>
      <c r="AD30" s="13">
        <v>0</v>
      </c>
      <c r="AE30" s="4">
        <v>0</v>
      </c>
      <c r="AF30" s="22">
        <v>6.89</v>
      </c>
      <c r="AG30" s="4">
        <v>0</v>
      </c>
      <c r="AH30" s="4">
        <v>0</v>
      </c>
      <c r="AI30" s="4">
        <v>0</v>
      </c>
      <c r="AJ30" s="13">
        <v>0</v>
      </c>
      <c r="AK30" s="4">
        <v>0</v>
      </c>
      <c r="AL30" s="31">
        <v>0</v>
      </c>
      <c r="AM30" s="191">
        <f t="shared" si="10"/>
        <v>6.89</v>
      </c>
      <c r="AX30" s="76">
        <f t="shared" si="11"/>
        <v>29.78</v>
      </c>
    </row>
    <row r="31" spans="1:51" x14ac:dyDescent="0.3">
      <c r="A31" s="60" t="s">
        <v>19</v>
      </c>
      <c r="B31" s="191">
        <f t="shared" si="4"/>
        <v>32.158009999999997</v>
      </c>
      <c r="C31" s="4">
        <v>0.2</v>
      </c>
      <c r="D31" s="4">
        <v>0</v>
      </c>
      <c r="E31" s="4">
        <v>0</v>
      </c>
      <c r="F31" s="13">
        <v>0.42</v>
      </c>
      <c r="G31" s="2">
        <v>3.4</v>
      </c>
      <c r="H31" s="4">
        <v>0</v>
      </c>
      <c r="I31" s="16">
        <v>2.1</v>
      </c>
      <c r="J31" s="4">
        <v>0</v>
      </c>
      <c r="K31" s="5">
        <v>0.6</v>
      </c>
      <c r="L31" s="4">
        <v>0</v>
      </c>
      <c r="M31" s="3">
        <v>1.5</v>
      </c>
      <c r="N31" s="4">
        <v>0</v>
      </c>
      <c r="O31" s="31">
        <v>0</v>
      </c>
      <c r="P31" s="94">
        <v>3.9</v>
      </c>
      <c r="Q31" s="4">
        <v>0</v>
      </c>
      <c r="R31" s="184">
        <f t="shared" si="19"/>
        <v>12.12</v>
      </c>
      <c r="T31" s="60" t="s">
        <v>19</v>
      </c>
      <c r="U31" s="4">
        <v>0</v>
      </c>
      <c r="V31" s="20">
        <v>3.44</v>
      </c>
      <c r="W31" s="16">
        <v>7.6</v>
      </c>
      <c r="X31" s="4">
        <v>0</v>
      </c>
      <c r="Y31" s="100">
        <v>4.2</v>
      </c>
      <c r="Z31" s="162">
        <f t="shared" si="9"/>
        <v>15.239999999999998</v>
      </c>
      <c r="AA31" s="10">
        <v>1.1479999999999999</v>
      </c>
      <c r="AB31" s="13">
        <v>0.25</v>
      </c>
      <c r="AC31" s="13">
        <v>0</v>
      </c>
      <c r="AD31" s="13">
        <v>1.0000000000000001E-5</v>
      </c>
      <c r="AE31" s="4">
        <v>0</v>
      </c>
      <c r="AF31" s="15">
        <v>0</v>
      </c>
      <c r="AG31" s="4">
        <v>0</v>
      </c>
      <c r="AH31" s="4">
        <v>0</v>
      </c>
      <c r="AI31" s="5">
        <v>1.5</v>
      </c>
      <c r="AJ31" s="13">
        <v>0</v>
      </c>
      <c r="AK31" s="2">
        <v>1.5</v>
      </c>
      <c r="AL31" s="30">
        <v>0.4</v>
      </c>
      <c r="AM31" s="191">
        <f t="shared" si="10"/>
        <v>4.7980100000000006</v>
      </c>
      <c r="AX31" s="76">
        <f t="shared" si="11"/>
        <v>40.076019999999993</v>
      </c>
    </row>
    <row r="32" spans="1:51" hidden="1" x14ac:dyDescent="0.3">
      <c r="A32" s="60" t="s">
        <v>20</v>
      </c>
      <c r="B32" s="191">
        <f t="shared" si="4"/>
        <v>0</v>
      </c>
      <c r="C32" s="4">
        <v>0</v>
      </c>
      <c r="D32" s="4">
        <v>0</v>
      </c>
      <c r="E32" s="4">
        <v>0</v>
      </c>
      <c r="F32" s="13">
        <v>0</v>
      </c>
      <c r="G32" s="4">
        <v>0</v>
      </c>
      <c r="H32" s="4">
        <v>0</v>
      </c>
      <c r="I32" s="13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31">
        <v>0</v>
      </c>
      <c r="P32" s="97">
        <v>0</v>
      </c>
      <c r="Q32" s="4">
        <v>0</v>
      </c>
      <c r="R32" s="184">
        <f t="shared" si="19"/>
        <v>0</v>
      </c>
      <c r="T32" s="60" t="s">
        <v>20</v>
      </c>
      <c r="U32" s="4">
        <v>0</v>
      </c>
      <c r="V32" s="13">
        <v>0</v>
      </c>
      <c r="W32" s="13">
        <v>0</v>
      </c>
      <c r="X32" s="4">
        <v>0</v>
      </c>
      <c r="Y32" s="31">
        <v>0</v>
      </c>
      <c r="Z32" s="162">
        <f t="shared" si="9"/>
        <v>0</v>
      </c>
      <c r="AA32" s="8">
        <v>0</v>
      </c>
      <c r="AB32" s="13">
        <v>0</v>
      </c>
      <c r="AC32" s="13">
        <v>0</v>
      </c>
      <c r="AD32" s="13">
        <v>0</v>
      </c>
      <c r="AE32" s="4">
        <v>0</v>
      </c>
      <c r="AF32" s="15">
        <v>0</v>
      </c>
      <c r="AG32" s="4">
        <v>0</v>
      </c>
      <c r="AH32" s="4">
        <v>0</v>
      </c>
      <c r="AI32" s="4">
        <v>0</v>
      </c>
      <c r="AJ32" s="13">
        <v>0</v>
      </c>
      <c r="AK32" s="4">
        <v>0</v>
      </c>
      <c r="AL32" s="31">
        <v>0</v>
      </c>
      <c r="AM32" s="191">
        <f t="shared" si="10"/>
        <v>0</v>
      </c>
      <c r="AX32" s="76">
        <f t="shared" si="11"/>
        <v>0</v>
      </c>
    </row>
    <row r="33" spans="1:50" hidden="1" x14ac:dyDescent="0.3">
      <c r="A33" s="60" t="s">
        <v>21</v>
      </c>
      <c r="B33" s="191">
        <f t="shared" si="4"/>
        <v>0.4</v>
      </c>
      <c r="C33" s="4">
        <v>0</v>
      </c>
      <c r="D33" s="4">
        <v>0</v>
      </c>
      <c r="E33" s="4">
        <v>0</v>
      </c>
      <c r="F33" s="13">
        <v>0</v>
      </c>
      <c r="G33" s="4">
        <v>0</v>
      </c>
      <c r="H33" s="4">
        <v>0</v>
      </c>
      <c r="I33" s="13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31">
        <v>0</v>
      </c>
      <c r="P33" s="97">
        <v>0</v>
      </c>
      <c r="Q33" s="4">
        <v>0</v>
      </c>
      <c r="R33" s="184">
        <f t="shared" si="19"/>
        <v>0</v>
      </c>
      <c r="T33" s="60" t="s">
        <v>21</v>
      </c>
      <c r="U33" s="4">
        <v>0</v>
      </c>
      <c r="V33" s="13">
        <v>0</v>
      </c>
      <c r="W33" s="13">
        <v>0</v>
      </c>
      <c r="X33" s="4">
        <v>0</v>
      </c>
      <c r="Y33" s="31">
        <v>0</v>
      </c>
      <c r="Z33" s="162">
        <f t="shared" si="9"/>
        <v>0</v>
      </c>
      <c r="AA33" s="8">
        <v>0</v>
      </c>
      <c r="AB33" s="13">
        <v>0</v>
      </c>
      <c r="AC33" s="13">
        <v>0</v>
      </c>
      <c r="AD33" s="13">
        <v>0</v>
      </c>
      <c r="AE33" s="4">
        <v>0</v>
      </c>
      <c r="AF33" s="15">
        <v>0</v>
      </c>
      <c r="AG33" s="4">
        <v>0</v>
      </c>
      <c r="AH33" s="4">
        <v>0</v>
      </c>
      <c r="AI33" s="4">
        <v>0</v>
      </c>
      <c r="AJ33" s="13">
        <v>0.4</v>
      </c>
      <c r="AK33" s="4">
        <v>0</v>
      </c>
      <c r="AL33" s="31">
        <v>0</v>
      </c>
      <c r="AM33" s="191">
        <f t="shared" si="10"/>
        <v>0.4</v>
      </c>
      <c r="AX33" s="76">
        <f t="shared" si="11"/>
        <v>0.8</v>
      </c>
    </row>
    <row r="34" spans="1:50" hidden="1" x14ac:dyDescent="0.3">
      <c r="A34" s="60" t="s">
        <v>22</v>
      </c>
      <c r="B34" s="191">
        <f t="shared" si="4"/>
        <v>0</v>
      </c>
      <c r="C34" s="4">
        <v>0</v>
      </c>
      <c r="D34" s="4">
        <v>0</v>
      </c>
      <c r="E34" s="4">
        <v>0</v>
      </c>
      <c r="F34" s="13">
        <v>0</v>
      </c>
      <c r="G34" s="4">
        <v>0</v>
      </c>
      <c r="H34" s="4">
        <v>0</v>
      </c>
      <c r="I34" s="13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31">
        <v>0</v>
      </c>
      <c r="P34" s="97">
        <v>0</v>
      </c>
      <c r="Q34" s="4">
        <v>0</v>
      </c>
      <c r="R34" s="184">
        <f t="shared" si="19"/>
        <v>0</v>
      </c>
      <c r="T34" s="60" t="s">
        <v>22</v>
      </c>
      <c r="U34" s="4">
        <v>0</v>
      </c>
      <c r="V34" s="13">
        <v>0</v>
      </c>
      <c r="W34" s="13">
        <v>0</v>
      </c>
      <c r="X34" s="4">
        <v>0</v>
      </c>
      <c r="Y34" s="31">
        <v>0</v>
      </c>
      <c r="Z34" s="162">
        <f t="shared" si="9"/>
        <v>0</v>
      </c>
      <c r="AA34" s="8">
        <v>0</v>
      </c>
      <c r="AB34" s="13">
        <v>0</v>
      </c>
      <c r="AC34" s="13">
        <v>0</v>
      </c>
      <c r="AD34" s="13">
        <v>0</v>
      </c>
      <c r="AE34" s="4">
        <v>0</v>
      </c>
      <c r="AF34" s="15">
        <v>0</v>
      </c>
      <c r="AG34" s="4">
        <v>0</v>
      </c>
      <c r="AH34" s="4">
        <v>0</v>
      </c>
      <c r="AI34" s="4">
        <v>0</v>
      </c>
      <c r="AJ34" s="13">
        <v>0</v>
      </c>
      <c r="AK34" s="4">
        <v>0</v>
      </c>
      <c r="AL34" s="31">
        <v>0</v>
      </c>
      <c r="AM34" s="191">
        <f t="shared" si="10"/>
        <v>0</v>
      </c>
      <c r="AX34" s="76">
        <f t="shared" si="11"/>
        <v>0</v>
      </c>
    </row>
    <row r="35" spans="1:50" hidden="1" x14ac:dyDescent="0.3">
      <c r="A35" s="60" t="s">
        <v>23</v>
      </c>
      <c r="B35" s="191">
        <f t="shared" si="4"/>
        <v>0.48</v>
      </c>
      <c r="C35" s="4">
        <v>0</v>
      </c>
      <c r="D35" s="4">
        <v>0</v>
      </c>
      <c r="E35" s="4">
        <v>0</v>
      </c>
      <c r="F35" s="13">
        <v>0</v>
      </c>
      <c r="G35" s="4">
        <v>0</v>
      </c>
      <c r="H35" s="4">
        <v>0</v>
      </c>
      <c r="I35" s="13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31">
        <v>0</v>
      </c>
      <c r="P35" s="97">
        <v>0</v>
      </c>
      <c r="Q35" s="4">
        <v>0</v>
      </c>
      <c r="R35" s="184">
        <f t="shared" si="19"/>
        <v>0</v>
      </c>
      <c r="T35" s="60" t="s">
        <v>23</v>
      </c>
      <c r="U35" s="4">
        <v>0</v>
      </c>
      <c r="V35" s="13">
        <v>0</v>
      </c>
      <c r="W35" s="13">
        <v>0</v>
      </c>
      <c r="X35" s="2">
        <v>0.48</v>
      </c>
      <c r="Y35" s="31">
        <v>0</v>
      </c>
      <c r="Z35" s="162">
        <f t="shared" si="9"/>
        <v>0.48</v>
      </c>
      <c r="AA35" s="8">
        <v>0</v>
      </c>
      <c r="AB35" s="13">
        <v>0</v>
      </c>
      <c r="AC35" s="13">
        <v>0</v>
      </c>
      <c r="AD35" s="13">
        <v>0</v>
      </c>
      <c r="AE35" s="4">
        <v>0</v>
      </c>
      <c r="AF35" s="15">
        <v>0</v>
      </c>
      <c r="AG35" s="4">
        <v>0</v>
      </c>
      <c r="AH35" s="4">
        <v>0</v>
      </c>
      <c r="AI35" s="4">
        <v>0</v>
      </c>
      <c r="AJ35" s="13">
        <v>0</v>
      </c>
      <c r="AK35" s="4">
        <v>0</v>
      </c>
      <c r="AL35" s="31">
        <v>0</v>
      </c>
      <c r="AM35" s="191">
        <f t="shared" si="10"/>
        <v>0</v>
      </c>
      <c r="AX35" s="76">
        <f t="shared" si="11"/>
        <v>0.96</v>
      </c>
    </row>
    <row r="36" spans="1:50" hidden="1" x14ac:dyDescent="0.3">
      <c r="A36" s="60" t="s">
        <v>24</v>
      </c>
      <c r="B36" s="191">
        <f t="shared" si="4"/>
        <v>0</v>
      </c>
      <c r="C36" s="4">
        <v>0</v>
      </c>
      <c r="D36" s="4">
        <v>0</v>
      </c>
      <c r="E36" s="4">
        <v>0</v>
      </c>
      <c r="F36" s="13">
        <v>0</v>
      </c>
      <c r="G36" s="4">
        <v>0</v>
      </c>
      <c r="H36" s="4">
        <v>0</v>
      </c>
      <c r="I36" s="13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31">
        <v>0</v>
      </c>
      <c r="P36" s="97">
        <v>0</v>
      </c>
      <c r="Q36" s="4">
        <v>0</v>
      </c>
      <c r="R36" s="184">
        <f t="shared" si="19"/>
        <v>0</v>
      </c>
      <c r="T36" s="60" t="s">
        <v>24</v>
      </c>
      <c r="U36" s="4">
        <v>0</v>
      </c>
      <c r="V36" s="13">
        <v>0</v>
      </c>
      <c r="W36" s="13">
        <v>0</v>
      </c>
      <c r="X36" s="4">
        <v>0</v>
      </c>
      <c r="Y36" s="31">
        <v>0</v>
      </c>
      <c r="Z36" s="162">
        <f t="shared" si="9"/>
        <v>0</v>
      </c>
      <c r="AA36" s="8">
        <v>0</v>
      </c>
      <c r="AB36" s="13">
        <v>0</v>
      </c>
      <c r="AC36" s="13">
        <v>0</v>
      </c>
      <c r="AD36" s="13">
        <v>0</v>
      </c>
      <c r="AE36" s="4">
        <v>0</v>
      </c>
      <c r="AF36" s="15">
        <v>0</v>
      </c>
      <c r="AG36" s="4">
        <v>0</v>
      </c>
      <c r="AH36" s="4">
        <v>0</v>
      </c>
      <c r="AI36" s="4">
        <v>0</v>
      </c>
      <c r="AJ36" s="13">
        <v>0</v>
      </c>
      <c r="AK36" s="4">
        <v>0</v>
      </c>
      <c r="AL36" s="31">
        <v>0</v>
      </c>
      <c r="AM36" s="191">
        <f t="shared" si="10"/>
        <v>0</v>
      </c>
      <c r="AX36" s="76">
        <f t="shared" si="11"/>
        <v>0</v>
      </c>
    </row>
    <row r="37" spans="1:50" x14ac:dyDescent="0.3">
      <c r="A37" s="60" t="s">
        <v>25</v>
      </c>
      <c r="B37" s="191">
        <f t="shared" si="4"/>
        <v>8.1999999999999993</v>
      </c>
      <c r="C37" s="4">
        <v>0</v>
      </c>
      <c r="D37" s="4">
        <v>0</v>
      </c>
      <c r="E37" s="4">
        <v>0</v>
      </c>
      <c r="F37" s="13">
        <v>0</v>
      </c>
      <c r="G37" s="4">
        <v>0</v>
      </c>
      <c r="H37" s="4">
        <v>0</v>
      </c>
      <c r="I37" s="13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31">
        <v>0</v>
      </c>
      <c r="P37" s="97">
        <v>0</v>
      </c>
      <c r="Q37" s="4">
        <v>0</v>
      </c>
      <c r="R37" s="184">
        <f t="shared" si="19"/>
        <v>0</v>
      </c>
      <c r="T37" s="60" t="s">
        <v>25</v>
      </c>
      <c r="U37" s="3">
        <v>8.1999999999999993</v>
      </c>
      <c r="V37" s="13">
        <v>0</v>
      </c>
      <c r="W37" s="13">
        <v>0</v>
      </c>
      <c r="X37" s="4">
        <v>0</v>
      </c>
      <c r="Y37" s="31">
        <v>0</v>
      </c>
      <c r="Z37" s="162">
        <f t="shared" si="9"/>
        <v>8.1999999999999993</v>
      </c>
      <c r="AA37" s="8">
        <v>0</v>
      </c>
      <c r="AB37" s="13">
        <v>0</v>
      </c>
      <c r="AC37" s="13">
        <v>0</v>
      </c>
      <c r="AD37" s="13">
        <v>0</v>
      </c>
      <c r="AE37" s="4">
        <v>0</v>
      </c>
      <c r="AF37" s="15">
        <v>0</v>
      </c>
      <c r="AG37" s="4">
        <v>0</v>
      </c>
      <c r="AH37" s="4">
        <v>0</v>
      </c>
      <c r="AI37" s="4">
        <v>0</v>
      </c>
      <c r="AJ37" s="13">
        <v>0</v>
      </c>
      <c r="AK37" s="4">
        <v>0</v>
      </c>
      <c r="AL37" s="31">
        <v>0</v>
      </c>
      <c r="AM37" s="191">
        <f t="shared" si="10"/>
        <v>0</v>
      </c>
      <c r="AX37" s="76">
        <f t="shared" si="11"/>
        <v>16.399999999999999</v>
      </c>
    </row>
    <row r="38" spans="1:50" s="201" customFormat="1" x14ac:dyDescent="0.3">
      <c r="A38" s="192" t="s">
        <v>100</v>
      </c>
      <c r="B38" s="193">
        <f t="shared" si="4"/>
        <v>272.39999999999998</v>
      </c>
      <c r="C38" s="4">
        <v>0</v>
      </c>
      <c r="D38" s="194">
        <v>0</v>
      </c>
      <c r="E38" s="4">
        <v>0</v>
      </c>
      <c r="F38" s="195">
        <v>0</v>
      </c>
      <c r="G38" s="196">
        <v>37.299999999999997</v>
      </c>
      <c r="H38" s="194">
        <v>0</v>
      </c>
      <c r="I38" s="197">
        <v>22.6</v>
      </c>
      <c r="J38" s="194">
        <v>0</v>
      </c>
      <c r="K38" s="198">
        <v>19.8</v>
      </c>
      <c r="L38" s="196">
        <v>26.4</v>
      </c>
      <c r="M38" s="196">
        <v>20.6</v>
      </c>
      <c r="N38" s="194">
        <v>0</v>
      </c>
      <c r="O38" s="199">
        <v>0</v>
      </c>
      <c r="P38" s="200">
        <v>0</v>
      </c>
      <c r="Q38" s="4">
        <v>0</v>
      </c>
      <c r="R38" s="184">
        <f t="shared" si="19"/>
        <v>126.69999999999999</v>
      </c>
      <c r="T38" s="192" t="s">
        <v>26</v>
      </c>
      <c r="U38" s="194">
        <v>0</v>
      </c>
      <c r="V38" s="195">
        <v>0</v>
      </c>
      <c r="W38" s="202">
        <v>28</v>
      </c>
      <c r="X38" s="196">
        <v>20.6</v>
      </c>
      <c r="Y38" s="199">
        <v>0</v>
      </c>
      <c r="Z38" s="203">
        <f t="shared" si="9"/>
        <v>48.6</v>
      </c>
      <c r="AA38" s="204">
        <v>0</v>
      </c>
      <c r="AB38" s="195">
        <v>0</v>
      </c>
      <c r="AC38" s="195">
        <v>0</v>
      </c>
      <c r="AD38" s="195">
        <v>0</v>
      </c>
      <c r="AE38" s="3">
        <v>29.7</v>
      </c>
      <c r="AF38" s="205">
        <v>24.5</v>
      </c>
      <c r="AG38" s="196">
        <v>42.9</v>
      </c>
      <c r="AH38" s="194">
        <v>0</v>
      </c>
      <c r="AI38" s="194">
        <v>0</v>
      </c>
      <c r="AJ38" s="195">
        <v>0</v>
      </c>
      <c r="AK38" s="4">
        <v>0</v>
      </c>
      <c r="AL38" s="199">
        <v>0</v>
      </c>
      <c r="AM38" s="193">
        <f t="shared" si="10"/>
        <v>97.1</v>
      </c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7">
        <f t="shared" si="11"/>
        <v>291.39999999999998</v>
      </c>
    </row>
    <row r="39" spans="1:50" s="140" customFormat="1" ht="40.200000000000003" customHeight="1" x14ac:dyDescent="0.3">
      <c r="A39" s="141" t="s">
        <v>2</v>
      </c>
      <c r="B39" s="166">
        <f t="shared" si="4"/>
        <v>881.71929999999986</v>
      </c>
      <c r="C39" s="35">
        <f>SUM(C40:C46)</f>
        <v>24.5</v>
      </c>
      <c r="D39" s="35">
        <f t="shared" ref="D39:Q39" si="20">SUM(D40:D46)</f>
        <v>41.394999999999996</v>
      </c>
      <c r="E39" s="35">
        <f t="shared" si="20"/>
        <v>65.45750000000001</v>
      </c>
      <c r="F39" s="35">
        <f t="shared" si="20"/>
        <v>7.68</v>
      </c>
      <c r="G39" s="35">
        <f t="shared" si="20"/>
        <v>38.86</v>
      </c>
      <c r="H39" s="35">
        <f t="shared" si="20"/>
        <v>35.35</v>
      </c>
      <c r="I39" s="35">
        <f t="shared" si="20"/>
        <v>16.100000000000001</v>
      </c>
      <c r="J39" s="35">
        <f t="shared" si="20"/>
        <v>37.9</v>
      </c>
      <c r="K39" s="35">
        <f t="shared" si="20"/>
        <v>76.94</v>
      </c>
      <c r="L39" s="35">
        <f t="shared" si="20"/>
        <v>19.201999999999998</v>
      </c>
      <c r="M39" s="35">
        <f t="shared" si="20"/>
        <v>38.536999999999999</v>
      </c>
      <c r="N39" s="35">
        <f t="shared" si="20"/>
        <v>0.8</v>
      </c>
      <c r="O39" s="82">
        <f t="shared" si="20"/>
        <v>46.666499999999999</v>
      </c>
      <c r="P39" s="82">
        <f t="shared" si="20"/>
        <v>10.9</v>
      </c>
      <c r="Q39" s="35">
        <f t="shared" si="20"/>
        <v>40.291899999999998</v>
      </c>
      <c r="R39" s="179">
        <f>SUM(C39:Q39)</f>
        <v>500.57989999999995</v>
      </c>
      <c r="T39" s="141" t="s">
        <v>2</v>
      </c>
      <c r="U39" s="35">
        <f>SUM(U40:U46)</f>
        <v>33.799999999999997</v>
      </c>
      <c r="V39" s="35">
        <f>SUM(V40:V46)</f>
        <v>8.44</v>
      </c>
      <c r="W39" s="35">
        <f>SUM(W40:W46)</f>
        <v>89.19</v>
      </c>
      <c r="X39" s="35">
        <f>SUM(X40:X46)</f>
        <v>0.41</v>
      </c>
      <c r="Y39" s="82">
        <f>SUM(Y40:Y46)</f>
        <v>8.3800000000000008</v>
      </c>
      <c r="Z39" s="139">
        <f>SUM(U39:Y39)</f>
        <v>140.22</v>
      </c>
      <c r="AA39" s="35">
        <f t="shared" ref="AA39:AL39" si="21">SUM(AA40:AA46)</f>
        <v>13.9</v>
      </c>
      <c r="AB39" s="35">
        <f t="shared" si="21"/>
        <v>34.520000000000003</v>
      </c>
      <c r="AC39" s="35">
        <f t="shared" si="21"/>
        <v>0.8</v>
      </c>
      <c r="AD39" s="35">
        <f t="shared" si="21"/>
        <v>57.32</v>
      </c>
      <c r="AE39" s="35">
        <f t="shared" si="21"/>
        <v>14.35</v>
      </c>
      <c r="AF39" s="35">
        <f t="shared" si="21"/>
        <v>3.46</v>
      </c>
      <c r="AG39" s="35">
        <f t="shared" si="21"/>
        <v>41.829400000000007</v>
      </c>
      <c r="AH39" s="35">
        <f t="shared" si="21"/>
        <v>28.200000000000003</v>
      </c>
      <c r="AI39" s="35">
        <f t="shared" si="21"/>
        <v>25</v>
      </c>
      <c r="AJ39" s="35">
        <f t="shared" si="21"/>
        <v>11.2</v>
      </c>
      <c r="AK39" s="35">
        <f t="shared" si="21"/>
        <v>3.89</v>
      </c>
      <c r="AL39" s="82">
        <f t="shared" si="21"/>
        <v>6.45</v>
      </c>
      <c r="AM39" s="166">
        <f t="shared" si="10"/>
        <v>240.91939999999994</v>
      </c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76">
        <f t="shared" si="11"/>
        <v>762.27880000000005</v>
      </c>
    </row>
    <row r="40" spans="1:50" x14ac:dyDescent="0.3">
      <c r="A40" s="60" t="s">
        <v>27</v>
      </c>
      <c r="B40" s="191">
        <f t="shared" si="4"/>
        <v>270.07</v>
      </c>
      <c r="C40" s="2">
        <v>7.6</v>
      </c>
      <c r="D40" s="2">
        <v>6.3</v>
      </c>
      <c r="E40" s="3">
        <v>4.8499999999999996</v>
      </c>
      <c r="F40" s="19">
        <v>7.68</v>
      </c>
      <c r="G40" s="2">
        <v>29.5</v>
      </c>
      <c r="H40" s="3">
        <v>16</v>
      </c>
      <c r="I40" s="13">
        <v>0</v>
      </c>
      <c r="J40" s="2">
        <v>7.5</v>
      </c>
      <c r="K40" s="2">
        <v>18.899999999999999</v>
      </c>
      <c r="L40" s="2">
        <v>4.8</v>
      </c>
      <c r="M40" s="2">
        <v>10.210000000000001</v>
      </c>
      <c r="N40" s="2">
        <v>0.8</v>
      </c>
      <c r="O40" s="32">
        <v>21.875</v>
      </c>
      <c r="P40" s="98">
        <v>10.9</v>
      </c>
      <c r="Q40" s="2">
        <v>10.605</v>
      </c>
      <c r="R40" s="184">
        <f>SUM(C40:Q40)</f>
        <v>157.51999999999998</v>
      </c>
      <c r="T40" s="60" t="s">
        <v>27</v>
      </c>
      <c r="U40" s="5">
        <v>5.2</v>
      </c>
      <c r="V40" s="19">
        <v>8.44</v>
      </c>
      <c r="W40" s="19">
        <v>22.96</v>
      </c>
      <c r="X40" s="2">
        <v>0.41</v>
      </c>
      <c r="Y40" s="32">
        <v>7.37</v>
      </c>
      <c r="Z40" s="162">
        <f t="shared" ref="Z40:Z45" si="22">SUM(U40:Y40)</f>
        <v>44.379999999999995</v>
      </c>
      <c r="AA40" s="8">
        <v>0</v>
      </c>
      <c r="AB40" s="20">
        <v>10.35</v>
      </c>
      <c r="AC40" s="16">
        <v>0.8</v>
      </c>
      <c r="AD40" s="13">
        <v>0</v>
      </c>
      <c r="AE40" s="5">
        <v>14.35</v>
      </c>
      <c r="AF40" s="24">
        <v>3.26</v>
      </c>
      <c r="AG40" s="5">
        <v>7.2</v>
      </c>
      <c r="AH40" s="3">
        <v>7.67</v>
      </c>
      <c r="AI40" s="5">
        <v>3.2</v>
      </c>
      <c r="AJ40" s="20">
        <v>11</v>
      </c>
      <c r="AK40" s="5">
        <v>3.89</v>
      </c>
      <c r="AL40" s="32">
        <v>6.45</v>
      </c>
      <c r="AM40" s="191">
        <f t="shared" si="10"/>
        <v>68.17</v>
      </c>
      <c r="AX40" s="76">
        <f t="shared" si="11"/>
        <v>225.09999999999997</v>
      </c>
    </row>
    <row r="41" spans="1:50" x14ac:dyDescent="0.3">
      <c r="A41" s="60" t="s">
        <v>28</v>
      </c>
      <c r="B41" s="191">
        <f t="shared" si="4"/>
        <v>84.58</v>
      </c>
      <c r="C41" s="4">
        <v>0</v>
      </c>
      <c r="D41" s="4">
        <v>0</v>
      </c>
      <c r="E41" s="4">
        <v>0</v>
      </c>
      <c r="F41" s="13">
        <v>0</v>
      </c>
      <c r="G41" s="4">
        <v>0</v>
      </c>
      <c r="H41" s="4">
        <v>0</v>
      </c>
      <c r="I41" s="13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31">
        <v>0</v>
      </c>
      <c r="P41" s="97">
        <v>0</v>
      </c>
      <c r="Q41" s="4">
        <v>0</v>
      </c>
      <c r="R41" s="184">
        <f t="shared" ref="R41:R46" si="23">SUM(C41:Q41)</f>
        <v>0</v>
      </c>
      <c r="T41" s="60" t="s">
        <v>28</v>
      </c>
      <c r="U41" s="4">
        <v>0</v>
      </c>
      <c r="V41" s="13">
        <v>0</v>
      </c>
      <c r="W41" s="19">
        <v>27.46</v>
      </c>
      <c r="X41" s="4">
        <v>0</v>
      </c>
      <c r="Y41" s="31">
        <v>0</v>
      </c>
      <c r="Z41" s="162">
        <f t="shared" si="22"/>
        <v>27.46</v>
      </c>
      <c r="AA41" s="8">
        <v>0</v>
      </c>
      <c r="AB41" s="13">
        <v>0</v>
      </c>
      <c r="AC41" s="13">
        <v>0</v>
      </c>
      <c r="AD41" s="19">
        <v>57.12</v>
      </c>
      <c r="AE41" s="4">
        <v>0</v>
      </c>
      <c r="AF41" s="15">
        <v>0</v>
      </c>
      <c r="AG41" s="4">
        <v>0</v>
      </c>
      <c r="AH41" s="4">
        <v>0</v>
      </c>
      <c r="AI41" s="4">
        <v>0</v>
      </c>
      <c r="AJ41" s="13">
        <v>0</v>
      </c>
      <c r="AK41" s="4">
        <v>0</v>
      </c>
      <c r="AL41" s="31">
        <v>0</v>
      </c>
      <c r="AM41" s="191">
        <f t="shared" si="10"/>
        <v>57.12</v>
      </c>
      <c r="AX41" s="76">
        <f t="shared" si="11"/>
        <v>169.16</v>
      </c>
    </row>
    <row r="42" spans="1:50" x14ac:dyDescent="0.3">
      <c r="A42" s="60" t="s">
        <v>29</v>
      </c>
      <c r="B42" s="191">
        <f t="shared" si="4"/>
        <v>0</v>
      </c>
      <c r="C42" s="4">
        <v>0</v>
      </c>
      <c r="D42" s="4">
        <v>0</v>
      </c>
      <c r="E42" s="4">
        <v>0</v>
      </c>
      <c r="F42" s="13">
        <v>0</v>
      </c>
      <c r="G42" s="4">
        <v>0</v>
      </c>
      <c r="H42" s="4">
        <v>0</v>
      </c>
      <c r="I42" s="13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31">
        <v>0</v>
      </c>
      <c r="P42" s="97">
        <v>0</v>
      </c>
      <c r="Q42" s="4">
        <v>0</v>
      </c>
      <c r="R42" s="184">
        <f t="shared" si="23"/>
        <v>0</v>
      </c>
      <c r="T42" s="60" t="s">
        <v>29</v>
      </c>
      <c r="U42" s="4">
        <v>0</v>
      </c>
      <c r="V42" s="13">
        <v>0</v>
      </c>
      <c r="W42" s="13">
        <v>0</v>
      </c>
      <c r="X42" s="4">
        <v>0</v>
      </c>
      <c r="Y42" s="31">
        <v>0</v>
      </c>
      <c r="Z42" s="162">
        <f t="shared" si="22"/>
        <v>0</v>
      </c>
      <c r="AA42" s="8">
        <v>0</v>
      </c>
      <c r="AB42" s="13">
        <v>0</v>
      </c>
      <c r="AC42" s="13">
        <v>0</v>
      </c>
      <c r="AD42" s="13">
        <v>0</v>
      </c>
      <c r="AE42" s="4">
        <v>0</v>
      </c>
      <c r="AF42" s="15">
        <v>0</v>
      </c>
      <c r="AG42" s="4">
        <v>0</v>
      </c>
      <c r="AH42" s="4">
        <v>0</v>
      </c>
      <c r="AI42" s="4">
        <v>0</v>
      </c>
      <c r="AJ42" s="13">
        <v>0</v>
      </c>
      <c r="AK42" s="4">
        <v>0</v>
      </c>
      <c r="AL42" s="31">
        <v>0</v>
      </c>
      <c r="AM42" s="191">
        <f t="shared" si="10"/>
        <v>0</v>
      </c>
      <c r="AX42" s="76">
        <f t="shared" si="11"/>
        <v>0</v>
      </c>
    </row>
    <row r="43" spans="1:50" x14ac:dyDescent="0.3">
      <c r="A43" s="60" t="s">
        <v>30</v>
      </c>
      <c r="B43" s="191">
        <f t="shared" si="4"/>
        <v>380.04599999999999</v>
      </c>
      <c r="C43" s="2">
        <v>16.899999999999999</v>
      </c>
      <c r="D43" s="2">
        <v>24.86</v>
      </c>
      <c r="E43" s="2">
        <v>38.935000000000002</v>
      </c>
      <c r="F43" s="13">
        <v>0</v>
      </c>
      <c r="G43" s="4">
        <v>0</v>
      </c>
      <c r="H43" s="4">
        <v>0</v>
      </c>
      <c r="I43" s="19">
        <v>16.100000000000001</v>
      </c>
      <c r="J43" s="2">
        <v>21.4</v>
      </c>
      <c r="K43" s="2">
        <v>39.21</v>
      </c>
      <c r="L43" s="2">
        <v>14.401999999999999</v>
      </c>
      <c r="M43" s="2">
        <v>21.61</v>
      </c>
      <c r="N43" s="4">
        <v>0</v>
      </c>
      <c r="O43" s="32">
        <v>19.335000000000001</v>
      </c>
      <c r="P43" s="97">
        <v>0</v>
      </c>
      <c r="Q43" s="2">
        <v>23.097000000000001</v>
      </c>
      <c r="R43" s="184">
        <f t="shared" si="23"/>
        <v>235.84899999999999</v>
      </c>
      <c r="T43" s="60" t="s">
        <v>30</v>
      </c>
      <c r="U43" s="2">
        <v>19.399999999999999</v>
      </c>
      <c r="V43" s="13">
        <v>0</v>
      </c>
      <c r="W43" s="19">
        <v>26.23</v>
      </c>
      <c r="X43" s="4">
        <v>0</v>
      </c>
      <c r="Y43" s="31">
        <v>0</v>
      </c>
      <c r="Z43" s="162">
        <f t="shared" si="22"/>
        <v>45.629999999999995</v>
      </c>
      <c r="AA43" s="9">
        <v>13.9</v>
      </c>
      <c r="AB43" s="16">
        <v>24.17</v>
      </c>
      <c r="AC43" s="13">
        <v>0</v>
      </c>
      <c r="AD43" s="13">
        <v>0</v>
      </c>
      <c r="AE43" s="4">
        <v>0</v>
      </c>
      <c r="AF43" s="15">
        <v>0</v>
      </c>
      <c r="AG43" s="2">
        <v>24.667000000000002</v>
      </c>
      <c r="AH43" s="2">
        <v>20.53</v>
      </c>
      <c r="AI43" s="2">
        <v>15.3</v>
      </c>
      <c r="AJ43" s="13">
        <v>0</v>
      </c>
      <c r="AK43" s="4">
        <v>0</v>
      </c>
      <c r="AL43" s="31">
        <v>0</v>
      </c>
      <c r="AM43" s="191">
        <f t="shared" si="10"/>
        <v>98.566999999999993</v>
      </c>
      <c r="AX43" s="76">
        <f t="shared" si="11"/>
        <v>288.39400000000001</v>
      </c>
    </row>
    <row r="44" spans="1:50" x14ac:dyDescent="0.3">
      <c r="A44" s="60" t="s">
        <v>31</v>
      </c>
      <c r="B44" s="191">
        <f t="shared" si="4"/>
        <v>146.42330000000001</v>
      </c>
      <c r="C44" s="4">
        <v>0</v>
      </c>
      <c r="D44" s="2">
        <v>10.234999999999999</v>
      </c>
      <c r="E44" s="2">
        <v>21.672499999999999</v>
      </c>
      <c r="F44" s="13">
        <v>0</v>
      </c>
      <c r="G44" s="2">
        <v>9.36</v>
      </c>
      <c r="H44" s="3">
        <v>19.350000000000001</v>
      </c>
      <c r="I44" s="13">
        <v>0</v>
      </c>
      <c r="J44" s="2">
        <v>9</v>
      </c>
      <c r="K44" s="2">
        <v>18.829999999999998</v>
      </c>
      <c r="L44" s="4">
        <v>0</v>
      </c>
      <c r="M44" s="2">
        <v>6.7169999999999996</v>
      </c>
      <c r="N44" s="4">
        <v>0</v>
      </c>
      <c r="O44" s="32">
        <v>5.4565000000000001</v>
      </c>
      <c r="P44" s="97">
        <v>0</v>
      </c>
      <c r="Q44" s="2">
        <v>6.5898999999999992</v>
      </c>
      <c r="R44" s="184">
        <f t="shared" si="23"/>
        <v>107.21090000000001</v>
      </c>
      <c r="T44" s="60" t="s">
        <v>31</v>
      </c>
      <c r="U44" s="3">
        <v>9.1999999999999993</v>
      </c>
      <c r="V44" s="13">
        <v>0</v>
      </c>
      <c r="W44" s="20">
        <v>12.54</v>
      </c>
      <c r="X44" s="4">
        <v>0</v>
      </c>
      <c r="Y44" s="32">
        <v>1.01</v>
      </c>
      <c r="Z44" s="162">
        <f t="shared" si="22"/>
        <v>22.75</v>
      </c>
      <c r="AA44" s="8">
        <v>0</v>
      </c>
      <c r="AB44" s="13">
        <v>0</v>
      </c>
      <c r="AC44" s="13">
        <v>0</v>
      </c>
      <c r="AD44" s="13">
        <v>0.2</v>
      </c>
      <c r="AE44" s="4">
        <v>0</v>
      </c>
      <c r="AF44" s="15">
        <v>0</v>
      </c>
      <c r="AG44" s="2">
        <v>9.7623999999999995</v>
      </c>
      <c r="AH44" s="4">
        <v>0</v>
      </c>
      <c r="AI44" s="2">
        <v>6.5</v>
      </c>
      <c r="AJ44" s="13">
        <v>0</v>
      </c>
      <c r="AK44" s="4">
        <v>0</v>
      </c>
      <c r="AL44" s="31">
        <v>0</v>
      </c>
      <c r="AM44" s="191">
        <f t="shared" si="10"/>
        <v>16.462399999999999</v>
      </c>
      <c r="AX44" s="76">
        <f t="shared" si="11"/>
        <v>78.424800000000005</v>
      </c>
    </row>
    <row r="45" spans="1:50" x14ac:dyDescent="0.3">
      <c r="A45" s="60" t="s">
        <v>41</v>
      </c>
      <c r="B45" s="191">
        <f t="shared" si="4"/>
        <v>0.60000000000000009</v>
      </c>
      <c r="C45" s="4">
        <v>0</v>
      </c>
      <c r="D45" s="4">
        <v>0</v>
      </c>
      <c r="E45" s="4">
        <v>0</v>
      </c>
      <c r="F45" s="13">
        <v>0</v>
      </c>
      <c r="G45" s="4">
        <v>0</v>
      </c>
      <c r="H45" s="4">
        <v>0</v>
      </c>
      <c r="I45" s="13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31">
        <v>0</v>
      </c>
      <c r="P45" s="97">
        <v>0</v>
      </c>
      <c r="Q45" s="4">
        <v>0</v>
      </c>
      <c r="R45" s="184">
        <f t="shared" si="23"/>
        <v>0</v>
      </c>
      <c r="T45" s="60" t="s">
        <v>41</v>
      </c>
      <c r="U45" s="4">
        <v>0</v>
      </c>
      <c r="V45" s="13">
        <v>0</v>
      </c>
      <c r="W45" s="13">
        <v>0</v>
      </c>
      <c r="X45" s="4">
        <v>0</v>
      </c>
      <c r="Y45" s="31">
        <v>0</v>
      </c>
      <c r="Z45" s="162">
        <f t="shared" si="22"/>
        <v>0</v>
      </c>
      <c r="AA45" s="8">
        <v>0</v>
      </c>
      <c r="AB45" s="13">
        <v>0</v>
      </c>
      <c r="AC45" s="13">
        <v>0</v>
      </c>
      <c r="AD45" s="13">
        <v>0</v>
      </c>
      <c r="AE45" s="4">
        <v>0</v>
      </c>
      <c r="AF45" s="22">
        <v>0.2</v>
      </c>
      <c r="AG45" s="29">
        <v>0.2</v>
      </c>
      <c r="AH45" s="4">
        <v>0</v>
      </c>
      <c r="AI45" s="4">
        <v>0</v>
      </c>
      <c r="AJ45" s="16">
        <v>0.2</v>
      </c>
      <c r="AK45" s="4">
        <v>0</v>
      </c>
      <c r="AL45" s="31">
        <v>0</v>
      </c>
      <c r="AM45" s="191">
        <f t="shared" si="10"/>
        <v>0.60000000000000009</v>
      </c>
      <c r="AX45" s="76">
        <f t="shared" si="11"/>
        <v>1.2000000000000002</v>
      </c>
    </row>
    <row r="46" spans="1:50" hidden="1" x14ac:dyDescent="0.3">
      <c r="A46" s="60" t="s">
        <v>32</v>
      </c>
      <c r="B46" s="166">
        <f t="shared" si="4"/>
        <v>0</v>
      </c>
      <c r="C46" s="4">
        <v>0</v>
      </c>
      <c r="D46" s="4">
        <v>0</v>
      </c>
      <c r="E46" s="4">
        <v>0</v>
      </c>
      <c r="F46" s="13">
        <v>0</v>
      </c>
      <c r="G46" s="4">
        <v>0</v>
      </c>
      <c r="H46" s="4">
        <v>0</v>
      </c>
      <c r="I46" s="13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31">
        <v>0</v>
      </c>
      <c r="P46" s="97">
        <v>0</v>
      </c>
      <c r="Q46" s="4">
        <v>0</v>
      </c>
      <c r="R46" s="184">
        <f t="shared" si="23"/>
        <v>0</v>
      </c>
      <c r="T46" s="60" t="s">
        <v>32</v>
      </c>
      <c r="U46" s="4">
        <v>0</v>
      </c>
      <c r="V46" s="13">
        <v>0</v>
      </c>
      <c r="W46" s="13">
        <v>0</v>
      </c>
      <c r="X46" s="4">
        <v>0</v>
      </c>
      <c r="Y46" s="31">
        <v>0</v>
      </c>
      <c r="Z46" s="104"/>
      <c r="AA46" s="8">
        <v>0</v>
      </c>
      <c r="AB46" s="13">
        <v>0</v>
      </c>
      <c r="AC46" s="13">
        <v>0</v>
      </c>
      <c r="AD46" s="13">
        <v>0</v>
      </c>
      <c r="AE46" s="4">
        <v>0</v>
      </c>
      <c r="AF46" s="15">
        <v>0</v>
      </c>
      <c r="AG46" s="4">
        <v>0</v>
      </c>
      <c r="AH46" s="4">
        <v>0</v>
      </c>
      <c r="AI46" s="4">
        <v>0</v>
      </c>
      <c r="AJ46" s="13">
        <v>0</v>
      </c>
      <c r="AK46" s="4">
        <v>0</v>
      </c>
      <c r="AL46" s="31">
        <v>0</v>
      </c>
      <c r="AM46" s="166">
        <f t="shared" si="10"/>
        <v>0</v>
      </c>
      <c r="AX46" s="76">
        <f t="shared" si="11"/>
        <v>0</v>
      </c>
    </row>
    <row r="47" spans="1:50" s="138" customFormat="1" ht="31.8" customHeight="1" x14ac:dyDescent="0.25">
      <c r="A47" s="1" t="s">
        <v>86</v>
      </c>
      <c r="B47" s="166">
        <f t="shared" si="4"/>
        <v>5959.1777803000004</v>
      </c>
      <c r="C47" s="35">
        <f>C12+C21+C39</f>
        <v>113.7</v>
      </c>
      <c r="D47" s="35">
        <f t="shared" ref="D47:Q47" si="24">D12+D21+D39</f>
        <v>148.6035</v>
      </c>
      <c r="E47" s="35">
        <f t="shared" si="24"/>
        <v>142.3436203</v>
      </c>
      <c r="F47" s="35">
        <f t="shared" si="24"/>
        <v>112.83600000000001</v>
      </c>
      <c r="G47" s="35">
        <f t="shared" si="24"/>
        <v>117.23</v>
      </c>
      <c r="H47" s="35">
        <f t="shared" si="24"/>
        <v>285.90000000000003</v>
      </c>
      <c r="I47" s="35">
        <f t="shared" si="24"/>
        <v>92.699999999999989</v>
      </c>
      <c r="J47" s="35">
        <f t="shared" si="24"/>
        <v>157.80000000000001</v>
      </c>
      <c r="K47" s="35">
        <f t="shared" si="24"/>
        <v>284.74</v>
      </c>
      <c r="L47" s="35">
        <f t="shared" si="24"/>
        <v>19.276999999999997</v>
      </c>
      <c r="M47" s="35">
        <f t="shared" si="24"/>
        <v>63.641999999999996</v>
      </c>
      <c r="N47" s="35">
        <f t="shared" si="24"/>
        <v>46.31</v>
      </c>
      <c r="O47" s="82">
        <f t="shared" si="24"/>
        <v>261.82650000000001</v>
      </c>
      <c r="P47" s="82">
        <f t="shared" si="24"/>
        <v>242.9</v>
      </c>
      <c r="Q47" s="35">
        <f t="shared" si="24"/>
        <v>181.6009</v>
      </c>
      <c r="R47" s="179">
        <f>SUM(C47:Q47)</f>
        <v>2271.4095203000002</v>
      </c>
      <c r="T47" s="1" t="s">
        <v>86</v>
      </c>
      <c r="U47" s="35">
        <f>U12+U21+U39</f>
        <v>274.60000000000002</v>
      </c>
      <c r="V47" s="35">
        <f>V12+V21+V39</f>
        <v>239.05199999999999</v>
      </c>
      <c r="W47" s="35">
        <f>W12+W21+W39</f>
        <v>482.13</v>
      </c>
      <c r="X47" s="35">
        <f>X12+X21+X39</f>
        <v>0.90999999999999992</v>
      </c>
      <c r="Y47" s="82">
        <f>Y12+Y21+Y39</f>
        <v>163.46665000000002</v>
      </c>
      <c r="Z47" s="139">
        <f>SUM(U47:Y47)</f>
        <v>1160.1586500000001</v>
      </c>
      <c r="AA47" s="35">
        <f t="shared" ref="AA47:AL47" si="25">AA12+AA21+AA39</f>
        <v>77.858000000000004</v>
      </c>
      <c r="AB47" s="35">
        <f t="shared" si="25"/>
        <v>411.03499999999997</v>
      </c>
      <c r="AC47" s="35">
        <f t="shared" si="25"/>
        <v>46.115000000000002</v>
      </c>
      <c r="AD47" s="35">
        <f t="shared" si="25"/>
        <v>335.10901000000001</v>
      </c>
      <c r="AE47" s="35">
        <f t="shared" si="25"/>
        <v>249.05239999999998</v>
      </c>
      <c r="AF47" s="35">
        <f t="shared" si="25"/>
        <v>481.78999999999991</v>
      </c>
      <c r="AG47" s="35">
        <f t="shared" si="25"/>
        <v>438.2244</v>
      </c>
      <c r="AH47" s="35">
        <f t="shared" si="25"/>
        <v>218.16480000000001</v>
      </c>
      <c r="AI47" s="35">
        <f t="shared" si="25"/>
        <v>161.5</v>
      </c>
      <c r="AJ47" s="35">
        <f t="shared" si="25"/>
        <v>33.676000000000002</v>
      </c>
      <c r="AK47" s="35">
        <f t="shared" si="25"/>
        <v>37.234999999999999</v>
      </c>
      <c r="AL47" s="82">
        <f t="shared" si="25"/>
        <v>37.85</v>
      </c>
      <c r="AM47" s="166">
        <f t="shared" si="10"/>
        <v>2527.60961</v>
      </c>
      <c r="AX47" s="78">
        <f t="shared" ref="AX47" si="26">AX12+AX21+AX39</f>
        <v>6245.5625700000001</v>
      </c>
    </row>
    <row r="48" spans="1:50" s="38" customFormat="1" thickBot="1" x14ac:dyDescent="0.3">
      <c r="A48" s="81"/>
      <c r="B48" s="167"/>
      <c r="C48" s="4"/>
      <c r="D48" s="84"/>
      <c r="E48" s="7"/>
      <c r="F48" s="113"/>
      <c r="G48" s="84"/>
      <c r="H48" s="84"/>
      <c r="I48" s="114"/>
      <c r="J48" s="84"/>
      <c r="K48" s="84"/>
      <c r="L48" s="84"/>
      <c r="M48" s="84"/>
      <c r="N48" s="84"/>
      <c r="O48" s="84"/>
      <c r="P48" s="115"/>
      <c r="Q48" s="7"/>
      <c r="R48" s="185"/>
      <c r="T48" s="81"/>
      <c r="U48" s="114"/>
      <c r="V48" s="114"/>
      <c r="W48" s="114"/>
      <c r="X48" s="84"/>
      <c r="Y48" s="84"/>
      <c r="Z48" s="131"/>
      <c r="AA48" s="113"/>
      <c r="AB48" s="113"/>
      <c r="AC48" s="113"/>
      <c r="AD48" s="114"/>
      <c r="AE48" s="7"/>
      <c r="AF48" s="114"/>
      <c r="AG48" s="84"/>
      <c r="AH48" s="114"/>
      <c r="AI48" s="84"/>
      <c r="AJ48" s="114"/>
      <c r="AK48" s="7"/>
      <c r="AL48" s="84"/>
      <c r="AM48" s="167"/>
      <c r="AX48" s="78"/>
    </row>
    <row r="49" spans="1:50" ht="20.399999999999999" customHeight="1" x14ac:dyDescent="0.3">
      <c r="A49" s="117" t="s">
        <v>42</v>
      </c>
      <c r="B49" s="177"/>
      <c r="D49" s="118"/>
      <c r="F49" s="119"/>
      <c r="G49" s="120"/>
      <c r="H49" s="118"/>
      <c r="I49" s="119"/>
      <c r="J49" s="120"/>
      <c r="K49" s="118"/>
      <c r="L49" s="120"/>
      <c r="M49" s="120"/>
      <c r="N49" s="120"/>
      <c r="O49" s="118"/>
      <c r="P49" s="121"/>
      <c r="R49" s="186"/>
      <c r="T49" s="117" t="s">
        <v>42</v>
      </c>
      <c r="U49" s="132"/>
      <c r="V49" s="119"/>
      <c r="W49" s="119"/>
      <c r="X49" s="120"/>
      <c r="Y49" s="118"/>
      <c r="Z49" s="190"/>
      <c r="AA49" s="133"/>
      <c r="AB49" s="119"/>
      <c r="AC49" s="119"/>
      <c r="AD49" s="119"/>
      <c r="AF49" s="134"/>
      <c r="AG49" s="120"/>
      <c r="AH49" s="119"/>
      <c r="AI49" s="118"/>
      <c r="AJ49" s="119"/>
      <c r="AL49" s="118"/>
      <c r="AM49" s="168"/>
      <c r="AX49" s="76"/>
    </row>
    <row r="50" spans="1:50" s="38" customFormat="1" ht="20.399999999999999" customHeight="1" x14ac:dyDescent="0.3">
      <c r="A50" s="122" t="s">
        <v>43</v>
      </c>
      <c r="B50" s="178">
        <f>AM50+Z50+R50</f>
        <v>307.12169999999998</v>
      </c>
      <c r="C50" s="272">
        <v>4.2</v>
      </c>
      <c r="D50" s="153">
        <v>10.1</v>
      </c>
      <c r="E50" s="148">
        <v>0.2</v>
      </c>
      <c r="F50" s="146">
        <v>9.2799999999999994</v>
      </c>
      <c r="G50" s="148">
        <v>13.07</v>
      </c>
      <c r="H50" s="153">
        <v>16.649999999999999</v>
      </c>
      <c r="I50" s="154">
        <v>45.8</v>
      </c>
      <c r="J50" s="153">
        <v>13.3</v>
      </c>
      <c r="K50" s="148">
        <v>3.15</v>
      </c>
      <c r="L50" s="148">
        <v>1.9934000000000001</v>
      </c>
      <c r="M50" s="148">
        <v>8.4169999999999998</v>
      </c>
      <c r="N50" s="148">
        <v>9.2200000000000006</v>
      </c>
      <c r="O50" s="155">
        <v>19.98</v>
      </c>
      <c r="P50" s="152">
        <v>24.6</v>
      </c>
      <c r="Q50" s="11">
        <v>6.7898999999999994</v>
      </c>
      <c r="R50" s="187">
        <f>SUM(C50:Q50)</f>
        <v>186.75029999999998</v>
      </c>
      <c r="T50" s="122" t="s">
        <v>43</v>
      </c>
      <c r="U50" s="148">
        <v>16.3</v>
      </c>
      <c r="V50" s="146">
        <v>7.5</v>
      </c>
      <c r="W50" s="146">
        <v>14.7</v>
      </c>
      <c r="X50" s="148">
        <v>0.22</v>
      </c>
      <c r="Y50" s="149">
        <v>5.2534000000000001</v>
      </c>
      <c r="Z50" s="102">
        <f>SUM(U50:Y50)</f>
        <v>43.973399999999998</v>
      </c>
      <c r="AA50" s="145">
        <v>4.3479999999999999</v>
      </c>
      <c r="AB50" s="146">
        <v>9.32</v>
      </c>
      <c r="AC50" s="146">
        <v>2.5</v>
      </c>
      <c r="AD50" s="146">
        <v>5.3</v>
      </c>
      <c r="AE50" s="148">
        <v>18.52</v>
      </c>
      <c r="AF50" s="147">
        <v>10.35</v>
      </c>
      <c r="AG50" s="148">
        <v>10.67</v>
      </c>
      <c r="AH50" s="146">
        <v>4</v>
      </c>
      <c r="AI50" s="150">
        <v>6.3</v>
      </c>
      <c r="AJ50" s="146">
        <v>0.6</v>
      </c>
      <c r="AK50" s="148">
        <v>4.09</v>
      </c>
      <c r="AL50" s="149">
        <v>0.4</v>
      </c>
      <c r="AM50" s="169">
        <f>SUM(AA50:AL50)</f>
        <v>76.39800000000001</v>
      </c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76">
        <f>SUM(S50:AV50)</f>
        <v>240.74279999999999</v>
      </c>
    </row>
    <row r="51" spans="1:50" ht="20.399999999999999" customHeight="1" x14ac:dyDescent="0.3">
      <c r="A51" s="123" t="s">
        <v>107</v>
      </c>
      <c r="B51" s="165">
        <f>AM51+Z51+R51</f>
        <v>42.29161060104277</v>
      </c>
      <c r="C51" s="63">
        <v>1.7741687991695962</v>
      </c>
      <c r="D51" s="21">
        <v>0.2650195341824933</v>
      </c>
      <c r="E51" s="63">
        <v>0.13320586601124523</v>
      </c>
      <c r="F51" s="13">
        <v>2.647781984484074</v>
      </c>
      <c r="G51" s="63">
        <v>2.3521187678878488</v>
      </c>
      <c r="H51" s="21">
        <v>0.57937243123411464</v>
      </c>
      <c r="I51" s="13">
        <v>0.86215402073931002</v>
      </c>
      <c r="J51" s="21">
        <v>0.55089098375804113</v>
      </c>
      <c r="K51" s="21">
        <v>1.1617353653334521</v>
      </c>
      <c r="L51" s="63">
        <v>-0.12105676530945447</v>
      </c>
      <c r="M51" s="63">
        <v>1.8801943413758917</v>
      </c>
      <c r="N51" s="63">
        <v>1.0512676683959037</v>
      </c>
      <c r="O51" s="64">
        <v>1.057162711875655</v>
      </c>
      <c r="P51" s="97">
        <v>3.4798120908414658</v>
      </c>
      <c r="Q51" s="63">
        <v>-0.11234263109037419</v>
      </c>
      <c r="R51" s="171">
        <f>SUM(C51:Q51)</f>
        <v>17.561485168889263</v>
      </c>
      <c r="T51" s="123" t="s">
        <v>44</v>
      </c>
      <c r="U51" s="21">
        <v>1.4878618828814707</v>
      </c>
      <c r="V51" s="13">
        <v>0.76718469466456463</v>
      </c>
      <c r="W51" s="13">
        <v>1.6915041569259519</v>
      </c>
      <c r="X51" s="63">
        <v>0.15239208738602678</v>
      </c>
      <c r="Y51" s="64">
        <v>0.39815953652294411</v>
      </c>
      <c r="Z51" s="101">
        <f>SUM(U51:Y51)</f>
        <v>4.4971023583809577</v>
      </c>
      <c r="AA51" s="8">
        <v>0.24473135305571941</v>
      </c>
      <c r="AB51" s="13">
        <v>4.3639094712607074</v>
      </c>
      <c r="AC51" s="13">
        <v>3.1663378845316528</v>
      </c>
      <c r="AD51" s="13">
        <v>1.6839999999999999</v>
      </c>
      <c r="AE51" s="63">
        <v>3.1546521691391045</v>
      </c>
      <c r="AF51" s="15">
        <v>1.0292067398155049</v>
      </c>
      <c r="AG51" s="63">
        <v>2.4487758799395669</v>
      </c>
      <c r="AH51" s="13">
        <v>1</v>
      </c>
      <c r="AI51" s="21">
        <v>0.37324076576113291</v>
      </c>
      <c r="AJ51" s="13">
        <v>0.38137273872097283</v>
      </c>
      <c r="AK51" s="63">
        <v>0.74905651335270518</v>
      </c>
      <c r="AL51" s="64">
        <v>1.6377395581954826</v>
      </c>
      <c r="AM51" s="170">
        <f>SUM(AA51:AL51)</f>
        <v>20.23302307377255</v>
      </c>
      <c r="AX51" s="76">
        <f>SUM(S51:AV51)</f>
        <v>49.460250864307014</v>
      </c>
    </row>
    <row r="52" spans="1:50" ht="20.399999999999999" customHeight="1" x14ac:dyDescent="0.3">
      <c r="A52" s="123" t="s">
        <v>106</v>
      </c>
      <c r="B52" s="160">
        <f t="shared" ref="B52:R52" si="27">B51/(B8/1000)</f>
        <v>0.15707601937570881</v>
      </c>
      <c r="C52" s="160">
        <f t="shared" si="27"/>
        <v>0.36164026238937019</v>
      </c>
      <c r="D52" s="160">
        <f t="shared" si="27"/>
        <v>8.0333293174444778E-2</v>
      </c>
      <c r="E52" s="160">
        <f t="shared" si="27"/>
        <v>2.8810561675111725E-2</v>
      </c>
      <c r="F52" s="160">
        <f t="shared" si="27"/>
        <v>0.34395712970694647</v>
      </c>
      <c r="G52" s="160">
        <f t="shared" si="27"/>
        <v>0.18190923225969166</v>
      </c>
      <c r="H52" s="160">
        <f t="shared" si="27"/>
        <v>8.2030662590788089E-2</v>
      </c>
      <c r="I52" s="160">
        <f t="shared" si="27"/>
        <v>0.12357087870708183</v>
      </c>
      <c r="J52" s="160">
        <f t="shared" si="27"/>
        <v>0.23394379344634783</v>
      </c>
      <c r="K52" s="160">
        <f t="shared" si="27"/>
        <v>0.19128045342152991</v>
      </c>
      <c r="L52" s="160">
        <f t="shared" si="27"/>
        <v>-5.3574878339223225E-2</v>
      </c>
      <c r="M52" s="160">
        <f t="shared" si="27"/>
        <v>0.63839271426966782</v>
      </c>
      <c r="N52" s="160">
        <f t="shared" si="27"/>
        <v>0.74764403010894631</v>
      </c>
      <c r="O52" s="160">
        <f t="shared" si="27"/>
        <v>8.0860087012936011E-2</v>
      </c>
      <c r="P52" s="160">
        <f t="shared" si="27"/>
        <v>0.22863417154017515</v>
      </c>
      <c r="Q52" s="160">
        <f t="shared" si="27"/>
        <v>-1.3140994270984783E-2</v>
      </c>
      <c r="R52" s="214">
        <f t="shared" si="27"/>
        <v>0.1767129340734829</v>
      </c>
      <c r="T52" s="123" t="s">
        <v>106</v>
      </c>
      <c r="U52" s="160">
        <f>U51/(U8/1000)</f>
        <v>0.16065887948185625</v>
      </c>
      <c r="V52" s="160">
        <f t="shared" ref="V52:AM52" si="28">V51/(V8/1000)</f>
        <v>0.10484962343372484</v>
      </c>
      <c r="W52" s="160">
        <f t="shared" si="28"/>
        <v>0.10855500942921011</v>
      </c>
      <c r="X52" s="160">
        <f t="shared" si="28"/>
        <v>0.12658100422007687</v>
      </c>
      <c r="Y52" s="160">
        <f t="shared" si="28"/>
        <v>0.1028039082166135</v>
      </c>
      <c r="Z52" s="214">
        <f t="shared" si="28"/>
        <v>0.12077002107633251</v>
      </c>
      <c r="AA52" s="160">
        <f t="shared" si="28"/>
        <v>7.9899233775944961E-2</v>
      </c>
      <c r="AB52" s="160">
        <f t="shared" si="28"/>
        <v>0.19797257502430285</v>
      </c>
      <c r="AC52" s="160">
        <f t="shared" si="28"/>
        <v>0.30747114823574023</v>
      </c>
      <c r="AD52" s="160">
        <f t="shared" si="28"/>
        <v>5.3900073616490095E-2</v>
      </c>
      <c r="AE52" s="160">
        <f t="shared" si="28"/>
        <v>0.3017293018650733</v>
      </c>
      <c r="AF52" s="160">
        <f t="shared" si="28"/>
        <v>5.7700663778410322E-2</v>
      </c>
      <c r="AG52" s="160">
        <f t="shared" si="28"/>
        <v>0.32861376775301776</v>
      </c>
      <c r="AH52" s="160">
        <f t="shared" si="28"/>
        <v>9.7041099149587459E-2</v>
      </c>
      <c r="AI52" s="160">
        <f t="shared" si="28"/>
        <v>0.11408857263481124</v>
      </c>
      <c r="AJ52" s="160">
        <f t="shared" si="28"/>
        <v>9.4563039603514212E-2</v>
      </c>
      <c r="AK52" s="160">
        <f t="shared" ref="AK52" si="29">AK51/(AK8/1000)</f>
        <v>0.18661356935796303</v>
      </c>
      <c r="AL52" s="160">
        <f t="shared" si="28"/>
        <v>0.19014740023168264</v>
      </c>
      <c r="AM52" s="214">
        <f t="shared" si="28"/>
        <v>0.15255534039692348</v>
      </c>
      <c r="AX52" s="76"/>
    </row>
    <row r="53" spans="1:50" s="87" customFormat="1" ht="20.399999999999999" customHeight="1" x14ac:dyDescent="0.3">
      <c r="A53" s="124" t="s">
        <v>102</v>
      </c>
      <c r="B53" s="179">
        <f>B50/B51</f>
        <v>7.2620005631194235</v>
      </c>
      <c r="C53" s="89">
        <f t="shared" ref="C53:Q53" si="30">C50/C51</f>
        <v>2.3673057501438532</v>
      </c>
      <c r="D53" s="89">
        <f t="shared" si="30"/>
        <v>38.110398281226722</v>
      </c>
      <c r="E53" s="89">
        <f t="shared" si="30"/>
        <v>1.5014353796034479</v>
      </c>
      <c r="F53" s="89">
        <f t="shared" si="30"/>
        <v>3.5048202814206499</v>
      </c>
      <c r="G53" s="89">
        <f t="shared" si="30"/>
        <v>5.5566921953250574</v>
      </c>
      <c r="H53" s="89">
        <f t="shared" si="30"/>
        <v>28.73799149285378</v>
      </c>
      <c r="I53" s="89">
        <f t="shared" si="30"/>
        <v>53.122758693076449</v>
      </c>
      <c r="J53" s="89">
        <f t="shared" si="30"/>
        <v>24.142707708285062</v>
      </c>
      <c r="K53" s="89">
        <f t="shared" si="30"/>
        <v>2.7114608834309331</v>
      </c>
      <c r="L53" s="89">
        <f t="shared" si="30"/>
        <v>-16.466655084532615</v>
      </c>
      <c r="M53" s="89">
        <f t="shared" si="30"/>
        <v>4.4766648929709012</v>
      </c>
      <c r="N53" s="89">
        <f t="shared" si="30"/>
        <v>8.7703638922601979</v>
      </c>
      <c r="O53" s="89">
        <f t="shared" si="30"/>
        <v>18.899645036241193</v>
      </c>
      <c r="P53" s="89">
        <f t="shared" si="30"/>
        <v>7.0693472399687503</v>
      </c>
      <c r="Q53" s="89">
        <f t="shared" si="30"/>
        <v>-60.439211135600466</v>
      </c>
      <c r="R53" s="171">
        <f>R50/R51</f>
        <v>10.634083518792258</v>
      </c>
      <c r="T53" s="124" t="s">
        <v>102</v>
      </c>
      <c r="U53" s="88">
        <f t="shared" ref="U53:AM53" si="31">U50/U51</f>
        <v>10.955317954938515</v>
      </c>
      <c r="V53" s="89">
        <f t="shared" si="31"/>
        <v>9.776003160854529</v>
      </c>
      <c r="W53" s="89">
        <f t="shared" si="31"/>
        <v>8.6904900232199154</v>
      </c>
      <c r="X53" s="89">
        <f t="shared" si="31"/>
        <v>1.4436445078852065</v>
      </c>
      <c r="Y53" s="89">
        <f t="shared" si="31"/>
        <v>13.194208647812385</v>
      </c>
      <c r="Z53" s="99">
        <f t="shared" si="31"/>
        <v>9.7781630249197296</v>
      </c>
      <c r="AA53" s="89">
        <f t="shared" si="31"/>
        <v>17.76641997729676</v>
      </c>
      <c r="AB53" s="89">
        <f t="shared" si="31"/>
        <v>2.1356996659482737</v>
      </c>
      <c r="AC53" s="89">
        <f t="shared" si="31"/>
        <v>0.7895556605670927</v>
      </c>
      <c r="AD53" s="89">
        <f t="shared" si="31"/>
        <v>3.1472684085510689</v>
      </c>
      <c r="AE53" s="89">
        <f t="shared" si="31"/>
        <v>5.8706947730006167</v>
      </c>
      <c r="AF53" s="89">
        <f t="shared" si="31"/>
        <v>10.056288595482124</v>
      </c>
      <c r="AG53" s="89">
        <f t="shared" si="31"/>
        <v>4.3572791154179953</v>
      </c>
      <c r="AH53" s="89">
        <f t="shared" si="31"/>
        <v>4</v>
      </c>
      <c r="AI53" s="89">
        <f t="shared" si="31"/>
        <v>16.879185174622329</v>
      </c>
      <c r="AJ53" s="89">
        <f t="shared" si="31"/>
        <v>1.573263998922019</v>
      </c>
      <c r="AK53" s="89">
        <f t="shared" ref="AK53" si="32">AK50/AK51</f>
        <v>5.4602021704524697</v>
      </c>
      <c r="AL53" s="89">
        <f t="shared" si="31"/>
        <v>0.24423907818452753</v>
      </c>
      <c r="AM53" s="171">
        <f t="shared" si="31"/>
        <v>3.7759063349773174</v>
      </c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76"/>
    </row>
    <row r="54" spans="1:50" s="87" customFormat="1" ht="20.399999999999999" customHeight="1" thickBot="1" x14ac:dyDescent="0.35">
      <c r="A54" s="124" t="s">
        <v>140</v>
      </c>
      <c r="B54" s="181">
        <f>AM54+Z54+R54</f>
        <v>13601</v>
      </c>
      <c r="C54" s="89">
        <f>'Matrice brute'!B58</f>
        <v>215</v>
      </c>
      <c r="D54" s="89">
        <f>'Matrice brute'!D58</f>
        <v>452</v>
      </c>
      <c r="E54" s="89">
        <f>'Matrice brute'!E58</f>
        <v>0</v>
      </c>
      <c r="F54" s="89">
        <f>'Matrice brute'!H58</f>
        <v>1594</v>
      </c>
      <c r="G54" s="89">
        <f>'Matrice brute'!N58</f>
        <v>96</v>
      </c>
      <c r="H54" s="89">
        <f>'Matrice brute'!O58</f>
        <v>214</v>
      </c>
      <c r="I54" s="89">
        <f>'Matrice brute'!Q58</f>
        <v>635</v>
      </c>
      <c r="J54" s="89">
        <f>'Matrice brute'!T58</f>
        <v>387</v>
      </c>
      <c r="K54" s="89">
        <f>'Matrice brute'!V58</f>
        <v>7</v>
      </c>
      <c r="L54" s="89">
        <f>'Matrice brute'!X58</f>
        <v>217</v>
      </c>
      <c r="M54" s="89">
        <f>'Matrice brute'!Y58</f>
        <v>583</v>
      </c>
      <c r="N54" s="89">
        <f>'Matrice brute'!AB58</f>
        <v>4</v>
      </c>
      <c r="O54" s="89">
        <f>'Matrice brute'!AF58</f>
        <v>1465</v>
      </c>
      <c r="P54" s="89">
        <f>'Matrice brute'!J58</f>
        <v>1139</v>
      </c>
      <c r="Q54" s="89">
        <f>'Matrice brute'!AA58</f>
        <v>494</v>
      </c>
      <c r="R54" s="189">
        <f>SUM(C54:Q54)</f>
        <v>7502</v>
      </c>
      <c r="T54" s="124" t="s">
        <v>140</v>
      </c>
      <c r="U54" s="88">
        <f>'Matrice brute'!C58</f>
        <v>644</v>
      </c>
      <c r="V54" s="89">
        <f>'Matrice brute'!K58</f>
        <v>275</v>
      </c>
      <c r="W54" s="89">
        <f>'Matrice brute'!L58</f>
        <v>235</v>
      </c>
      <c r="X54" s="89">
        <f>'Matrice brute'!W58</f>
        <v>0</v>
      </c>
      <c r="Y54" s="89">
        <f>'Matrice brute'!AE58</f>
        <v>30</v>
      </c>
      <c r="Z54" s="101">
        <f>SUM(U54:Y54)</f>
        <v>1184</v>
      </c>
      <c r="AA54" s="89">
        <f>'Matrice brute'!F58</f>
        <v>60</v>
      </c>
      <c r="AB54" s="89">
        <f>'Matrice brute'!G58</f>
        <v>1766</v>
      </c>
      <c r="AC54" s="89">
        <f>'Matrice brute'!I58</f>
        <v>66</v>
      </c>
      <c r="AD54" s="87">
        <f>'Matrice brute'!M58</f>
        <v>28</v>
      </c>
      <c r="AE54" s="274">
        <f>'Matrice brute'!P58</f>
        <v>678</v>
      </c>
      <c r="AF54" s="89">
        <f>'Matrice brute'!S58</f>
        <v>70</v>
      </c>
      <c r="AG54" s="89">
        <f>'Matrice brute'!U58</f>
        <v>1551</v>
      </c>
      <c r="AH54" s="89">
        <f>'Matrice brute'!AC58</f>
        <v>318</v>
      </c>
      <c r="AI54" s="89">
        <f>'Matrice brute'!AD58</f>
        <v>91</v>
      </c>
      <c r="AJ54" s="89">
        <f>'Matrice brute'!R58</f>
        <v>0</v>
      </c>
      <c r="AK54" s="89">
        <f>'Matrice brute'!Z58</f>
        <v>272</v>
      </c>
      <c r="AL54" s="89">
        <f>'Matrice brute'!AG58</f>
        <v>15</v>
      </c>
      <c r="AM54" s="171">
        <f>SUM(AA54:AL54)</f>
        <v>4915</v>
      </c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76"/>
    </row>
    <row r="55" spans="1:50" ht="20.399999999999999" customHeight="1" x14ac:dyDescent="0.3">
      <c r="A55" s="122" t="s">
        <v>45</v>
      </c>
      <c r="B55" s="165"/>
      <c r="P55" s="36"/>
      <c r="Q55" s="36"/>
      <c r="T55" s="122" t="s">
        <v>45</v>
      </c>
      <c r="W55" s="36"/>
      <c r="Z55" s="36"/>
      <c r="AI55" s="36"/>
      <c r="AJ55" s="36"/>
      <c r="AK55" s="36"/>
      <c r="AL55" s="36"/>
      <c r="AM55" s="36"/>
      <c r="AX55" s="76"/>
    </row>
    <row r="56" spans="1:50" s="38" customFormat="1" ht="20.399999999999999" customHeight="1" x14ac:dyDescent="0.3">
      <c r="A56" s="122" t="s">
        <v>43</v>
      </c>
      <c r="B56" s="180">
        <f>AM56+Z56+R56</f>
        <v>5280.1116203000001</v>
      </c>
      <c r="C56" s="153">
        <v>112.1</v>
      </c>
      <c r="D56" s="153">
        <v>127.0265</v>
      </c>
      <c r="E56" s="153">
        <v>69.495120300000011</v>
      </c>
      <c r="F56" s="154">
        <v>113.586</v>
      </c>
      <c r="G56" s="153">
        <v>232.57</v>
      </c>
      <c r="H56" s="153">
        <v>312.05</v>
      </c>
      <c r="I56" s="154">
        <v>121.14</v>
      </c>
      <c r="J56" s="153">
        <v>135.4</v>
      </c>
      <c r="K56" s="153">
        <v>321.99</v>
      </c>
      <c r="L56" s="153">
        <v>45.677</v>
      </c>
      <c r="M56" s="150">
        <v>55.625</v>
      </c>
      <c r="N56" s="153">
        <v>40.53</v>
      </c>
      <c r="O56" s="156">
        <v>260.48</v>
      </c>
      <c r="P56" s="161">
        <v>240</v>
      </c>
      <c r="Q56" s="153">
        <v>134.81100000000001</v>
      </c>
      <c r="R56" s="188">
        <f>SUM(C56:Q56)</f>
        <v>2322.4806203000003</v>
      </c>
      <c r="T56" s="122" t="s">
        <v>43</v>
      </c>
      <c r="U56" s="153">
        <v>197.1</v>
      </c>
      <c r="V56" s="154">
        <v>225.58199999999999</v>
      </c>
      <c r="W56" s="157">
        <v>241.94499999999999</v>
      </c>
      <c r="X56" s="150">
        <v>21.71</v>
      </c>
      <c r="Y56" s="156">
        <v>133.75800000000001</v>
      </c>
      <c r="Z56" s="103">
        <f>SUM(U56:Y56)</f>
        <v>820.09500000000003</v>
      </c>
      <c r="AA56" s="158">
        <v>76.518000000000001</v>
      </c>
      <c r="AB56" s="154">
        <v>369.64100000000002</v>
      </c>
      <c r="AC56" s="146">
        <v>46.715000000000003</v>
      </c>
      <c r="AD56" s="157">
        <v>305.209</v>
      </c>
      <c r="AE56" s="153">
        <v>240.78</v>
      </c>
      <c r="AF56" s="159">
        <v>285.67</v>
      </c>
      <c r="AG56" s="153">
        <v>367.262</v>
      </c>
      <c r="AH56" s="154">
        <v>178</v>
      </c>
      <c r="AI56" s="153">
        <v>149.5</v>
      </c>
      <c r="AJ56" s="157">
        <v>28.456</v>
      </c>
      <c r="AK56" s="150">
        <v>40.335000000000001</v>
      </c>
      <c r="AL56" s="149">
        <v>49.45</v>
      </c>
      <c r="AM56" s="172">
        <f>SUM(AA56:AL56)</f>
        <v>2137.5359999999996</v>
      </c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76">
        <f>SUM(S56:AV56)</f>
        <v>5915.2620000000006</v>
      </c>
    </row>
    <row r="57" spans="1:50" ht="20.399999999999999" customHeight="1" thickBot="1" x14ac:dyDescent="0.35">
      <c r="A57" s="125" t="s">
        <v>107</v>
      </c>
      <c r="B57" s="181">
        <f>AM57+Z57+R57</f>
        <v>171.20452906923268</v>
      </c>
      <c r="C57" s="63">
        <v>3.8926592502717945</v>
      </c>
      <c r="D57" s="126">
        <v>1.3637446612531305</v>
      </c>
      <c r="E57" s="63">
        <v>1.9662116412456416</v>
      </c>
      <c r="F57" s="127">
        <v>3.9280587343610334</v>
      </c>
      <c r="G57" s="128">
        <v>9.1027067444579846</v>
      </c>
      <c r="H57" s="126">
        <v>2.6307394513491964</v>
      </c>
      <c r="I57" s="127">
        <v>4.9601022592303705</v>
      </c>
      <c r="J57" s="126">
        <v>1.0316904638791966</v>
      </c>
      <c r="K57" s="126">
        <v>4.2078381055225984</v>
      </c>
      <c r="L57" s="128">
        <v>1.234924218487101</v>
      </c>
      <c r="M57" s="128">
        <v>3.5421869999999998</v>
      </c>
      <c r="N57" s="128">
        <v>1.3029405285977176</v>
      </c>
      <c r="O57" s="129">
        <v>6.4580517271950102</v>
      </c>
      <c r="P57" s="130">
        <v>10.89396855198371</v>
      </c>
      <c r="Q57" s="63">
        <v>5.7316456921267251</v>
      </c>
      <c r="R57" s="189">
        <f>SUM(C57:Q57)</f>
        <v>62.247469029961216</v>
      </c>
      <c r="T57" s="125" t="s">
        <v>44</v>
      </c>
      <c r="U57" s="126">
        <v>4.8646139074829797</v>
      </c>
      <c r="V57" s="127">
        <v>4.3583375120821692</v>
      </c>
      <c r="W57" s="127">
        <v>11.983947639874689</v>
      </c>
      <c r="X57" s="128">
        <v>1.3373359417264321</v>
      </c>
      <c r="Y57" s="129">
        <v>2.2856948358450011</v>
      </c>
      <c r="Z57" s="135">
        <f>SUM(U57:Y57)</f>
        <v>24.829929837011271</v>
      </c>
      <c r="AA57" s="136">
        <v>1.1874466794616978</v>
      </c>
      <c r="AB57" s="127">
        <v>12.172056309448291</v>
      </c>
      <c r="AC57" s="127">
        <v>7.4528043250744744</v>
      </c>
      <c r="AD57" s="127">
        <v>18.492000000000001</v>
      </c>
      <c r="AE57" s="63">
        <v>9.0660459059819374</v>
      </c>
      <c r="AF57" s="137">
        <v>11.065719887840764</v>
      </c>
      <c r="AG57" s="128">
        <v>6.3865234245904094</v>
      </c>
      <c r="AH57" s="127">
        <v>6</v>
      </c>
      <c r="AI57" s="126">
        <v>1.7445141032426381</v>
      </c>
      <c r="AJ57" s="127">
        <v>2.4023110099624017</v>
      </c>
      <c r="AK57" s="63">
        <v>2.2155878059959009</v>
      </c>
      <c r="AL57" s="129">
        <v>5.9421207506616716</v>
      </c>
      <c r="AM57" s="173">
        <f>SUM(AA57:AL57)</f>
        <v>84.12713020226019</v>
      </c>
      <c r="AX57" s="76">
        <f>SUM(S57:AV57)</f>
        <v>217.91412007854294</v>
      </c>
    </row>
    <row r="58" spans="1:50" ht="20.399999999999999" customHeight="1" x14ac:dyDescent="0.3">
      <c r="A58" s="212" t="s">
        <v>106</v>
      </c>
      <c r="B58" s="160">
        <f t="shared" ref="B58:R58" si="33">B57/(B8/1000)</f>
        <v>0.6358737712539333</v>
      </c>
      <c r="C58" s="160">
        <f t="shared" si="33"/>
        <v>0.79346582654344822</v>
      </c>
      <c r="D58" s="160">
        <f t="shared" si="33"/>
        <v>0.41338122499337088</v>
      </c>
      <c r="E58" s="160">
        <f t="shared" si="33"/>
        <v>0.42526401766456756</v>
      </c>
      <c r="F58" s="160">
        <f t="shared" si="33"/>
        <v>0.51027003564056028</v>
      </c>
      <c r="G58" s="160">
        <f t="shared" si="33"/>
        <v>0.70398927893271357</v>
      </c>
      <c r="H58" s="160">
        <f t="shared" si="33"/>
        <v>0.37247423015662828</v>
      </c>
      <c r="I58" s="160">
        <f t="shared" si="33"/>
        <v>0.71092192335249682</v>
      </c>
      <c r="J58" s="160">
        <f t="shared" si="33"/>
        <v>0.4381222200004804</v>
      </c>
      <c r="K58" s="160">
        <f t="shared" si="33"/>
        <v>0.69282317192584619</v>
      </c>
      <c r="L58" s="160">
        <f t="shared" si="33"/>
        <v>0.5465280242246785</v>
      </c>
      <c r="M58" s="160">
        <f t="shared" si="33"/>
        <v>1.2026982124230567</v>
      </c>
      <c r="N58" s="160">
        <f t="shared" si="33"/>
        <v>0.92662957025919146</v>
      </c>
      <c r="O58" s="160">
        <f t="shared" si="33"/>
        <v>0.49396239455752955</v>
      </c>
      <c r="P58" s="160">
        <f t="shared" si="33"/>
        <v>0.71576665913164972</v>
      </c>
      <c r="Q58" s="160">
        <f t="shared" si="33"/>
        <v>0.67044471428625352</v>
      </c>
      <c r="R58" s="160">
        <f t="shared" si="33"/>
        <v>0.62636689238672372</v>
      </c>
      <c r="T58" s="212" t="s">
        <v>106</v>
      </c>
      <c r="U58" s="160">
        <f>U57/(U8/1000)</f>
        <v>0.5252795494528647</v>
      </c>
      <c r="V58" s="160">
        <f t="shared" ref="V58:AM58" si="34">V57/(V8/1000)</f>
        <v>0.59564541643872748</v>
      </c>
      <c r="W58" s="160">
        <f t="shared" si="34"/>
        <v>0.76908918238189505</v>
      </c>
      <c r="X58" s="160">
        <f t="shared" si="34"/>
        <v>1.1108275330235802</v>
      </c>
      <c r="Y58" s="160">
        <f t="shared" si="34"/>
        <v>0.59016133122773073</v>
      </c>
      <c r="Z58" s="214">
        <f t="shared" si="34"/>
        <v>0.66680962779315123</v>
      </c>
      <c r="AA58" s="160">
        <f t="shared" si="34"/>
        <v>0.38767439747361987</v>
      </c>
      <c r="AB58" s="160">
        <f t="shared" si="34"/>
        <v>0.55219599462179791</v>
      </c>
      <c r="AC58" s="160">
        <f t="shared" si="34"/>
        <v>0.72371376238827678</v>
      </c>
      <c r="AD58" s="160">
        <f t="shared" si="34"/>
        <v>0.59187658035399937</v>
      </c>
      <c r="AE58" s="160">
        <f t="shared" si="34"/>
        <v>0.86712941878316296</v>
      </c>
      <c r="AF58" s="160">
        <f t="shared" si="34"/>
        <v>0.62038010247467423</v>
      </c>
      <c r="AG58" s="160">
        <f t="shared" si="34"/>
        <v>0.85704026350069806</v>
      </c>
      <c r="AH58" s="160">
        <f t="shared" si="34"/>
        <v>0.58224659489752473</v>
      </c>
      <c r="AI58" s="160">
        <f t="shared" si="34"/>
        <v>0.53324594266754133</v>
      </c>
      <c r="AJ58" s="160">
        <f t="shared" si="34"/>
        <v>0.59566352838145342</v>
      </c>
      <c r="AK58" s="160">
        <f t="shared" ref="AK58" si="35">AK57/(AK8/1000)</f>
        <v>0.55197270343765048</v>
      </c>
      <c r="AL58" s="160">
        <f t="shared" si="34"/>
        <v>0.68990139912477322</v>
      </c>
      <c r="AM58" s="214">
        <f t="shared" si="34"/>
        <v>0.63431168628767509</v>
      </c>
      <c r="AX58" s="213"/>
    </row>
    <row r="59" spans="1:50" s="87" customFormat="1" ht="20.399999999999999" customHeight="1" x14ac:dyDescent="0.3">
      <c r="A59" s="87" t="s">
        <v>102</v>
      </c>
      <c r="B59" s="116">
        <f>B56/B57</f>
        <v>30.840957590349717</v>
      </c>
      <c r="C59" s="116">
        <f t="shared" ref="C59:E59" si="36">C56/C57</f>
        <v>28.797794205124148</v>
      </c>
      <c r="D59" s="116">
        <f t="shared" si="36"/>
        <v>93.145369224233434</v>
      </c>
      <c r="E59" s="116">
        <f t="shared" si="36"/>
        <v>35.34467950559646</v>
      </c>
      <c r="F59" s="116">
        <f t="shared" ref="F59:R59" si="37">F56/F57</f>
        <v>28.916573727983405</v>
      </c>
      <c r="G59" s="116">
        <f t="shared" si="37"/>
        <v>25.549543287395913</v>
      </c>
      <c r="H59" s="116">
        <f t="shared" si="37"/>
        <v>118.61683977862673</v>
      </c>
      <c r="I59" s="116">
        <f t="shared" si="37"/>
        <v>24.422883575548816</v>
      </c>
      <c r="J59" s="116">
        <f t="shared" si="37"/>
        <v>131.2409145383497</v>
      </c>
      <c r="K59" s="116">
        <f t="shared" si="37"/>
        <v>76.5214801342767</v>
      </c>
      <c r="L59" s="116">
        <f t="shared" si="37"/>
        <v>36.987694723453274</v>
      </c>
      <c r="M59" s="116">
        <f t="shared" si="37"/>
        <v>15.703575220619353</v>
      </c>
      <c r="N59" s="116">
        <f t="shared" si="37"/>
        <v>31.106561742783597</v>
      </c>
      <c r="O59" s="116">
        <f t="shared" si="37"/>
        <v>40.334145807955132</v>
      </c>
      <c r="P59" s="116">
        <f t="shared" si="37"/>
        <v>22.030539087273002</v>
      </c>
      <c r="Q59" s="116">
        <f t="shared" si="37"/>
        <v>23.520469903640961</v>
      </c>
      <c r="R59" s="151">
        <f t="shared" si="37"/>
        <v>37.310442601001725</v>
      </c>
      <c r="T59" s="87" t="s">
        <v>102</v>
      </c>
      <c r="U59" s="116">
        <f>U56/U57</f>
        <v>40.517090101808783</v>
      </c>
      <c r="V59" s="116">
        <f t="shared" ref="V59:AM59" si="38">V56/V57</f>
        <v>51.758726664615189</v>
      </c>
      <c r="W59" s="116">
        <f t="shared" si="38"/>
        <v>20.189090212224084</v>
      </c>
      <c r="X59" s="116">
        <f t="shared" si="38"/>
        <v>16.233766941142331</v>
      </c>
      <c r="Y59" s="116">
        <f t="shared" si="38"/>
        <v>58.519622962070031</v>
      </c>
      <c r="Z59" s="151">
        <f t="shared" si="38"/>
        <v>33.028486402630655</v>
      </c>
      <c r="AA59" s="116">
        <f t="shared" si="38"/>
        <v>64.439103939123996</v>
      </c>
      <c r="AB59" s="116">
        <f t="shared" si="38"/>
        <v>30.367999506630145</v>
      </c>
      <c r="AC59" s="116">
        <f t="shared" si="38"/>
        <v>6.268110359858829</v>
      </c>
      <c r="AD59" s="116">
        <f t="shared" si="38"/>
        <v>16.504921046939216</v>
      </c>
      <c r="AE59" s="116">
        <f t="shared" si="38"/>
        <v>26.558436003630767</v>
      </c>
      <c r="AF59" s="116">
        <f t="shared" si="38"/>
        <v>25.815762814844064</v>
      </c>
      <c r="AG59" s="116">
        <f t="shared" si="38"/>
        <v>57.505778274594498</v>
      </c>
      <c r="AH59" s="116">
        <f t="shared" si="38"/>
        <v>29.666666666666668</v>
      </c>
      <c r="AI59" s="116">
        <f t="shared" si="38"/>
        <v>85.697214899045491</v>
      </c>
      <c r="AJ59" s="116">
        <f t="shared" si="38"/>
        <v>11.845260618626297</v>
      </c>
      <c r="AK59" s="116">
        <f t="shared" ref="AK59" si="39">AK56/AK57</f>
        <v>18.205101098157346</v>
      </c>
      <c r="AL59" s="116">
        <f t="shared" si="38"/>
        <v>8.3219446515780771</v>
      </c>
      <c r="AM59" s="174">
        <f t="shared" si="38"/>
        <v>25.40840267415388</v>
      </c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77"/>
    </row>
    <row r="60" spans="1:50" ht="20.399999999999999" customHeight="1" thickBot="1" x14ac:dyDescent="0.35">
      <c r="A60" s="36" t="s">
        <v>140</v>
      </c>
      <c r="B60" s="181">
        <f>AM60+Z60+R60</f>
        <v>131182</v>
      </c>
      <c r="C60" s="89">
        <f>'Matrice brute'!B59</f>
        <v>2416</v>
      </c>
      <c r="D60" s="89">
        <f>'Matrice brute'!D59</f>
        <v>3212</v>
      </c>
      <c r="E60" s="89">
        <f>'Matrice brute'!E59</f>
        <v>3353</v>
      </c>
      <c r="F60" s="89">
        <f>'Matrice brute'!H59</f>
        <v>1824</v>
      </c>
      <c r="G60" s="89">
        <f>'Matrice brute'!N59</f>
        <v>5249</v>
      </c>
      <c r="H60" s="89">
        <f>'Matrice brute'!O59</f>
        <v>7702</v>
      </c>
      <c r="I60" s="89">
        <f>'Matrice brute'!Q59</f>
        <v>5155</v>
      </c>
      <c r="J60" s="89">
        <f>'Matrice brute'!T59</f>
        <v>2565</v>
      </c>
      <c r="K60" s="89">
        <f>'Matrice brute'!V59</f>
        <v>4884</v>
      </c>
      <c r="L60" s="89">
        <f>'Matrice brute'!X59</f>
        <v>582</v>
      </c>
      <c r="M60" s="89">
        <f>'Matrice brute'!Y59</f>
        <v>1878</v>
      </c>
      <c r="N60" s="89">
        <f>'Matrice brute'!AB59</f>
        <v>424</v>
      </c>
      <c r="O60" s="89">
        <f>'Matrice brute'!AF59</f>
        <v>8084</v>
      </c>
      <c r="P60" s="89">
        <f>'Matrice brute'!J59</f>
        <v>7070</v>
      </c>
      <c r="Q60" s="89">
        <f>'Matrice brute'!AA59</f>
        <v>4299</v>
      </c>
      <c r="R60" s="189">
        <f>SUM(C60:Q60)</f>
        <v>58697</v>
      </c>
      <c r="T60" s="36" t="s">
        <v>140</v>
      </c>
      <c r="U60" s="88">
        <f>'Matrice brute'!C59</f>
        <v>4939</v>
      </c>
      <c r="V60" s="89">
        <f>'Matrice brute'!K59</f>
        <v>4567</v>
      </c>
      <c r="W60" s="89">
        <f>'Matrice brute'!L59</f>
        <v>7510</v>
      </c>
      <c r="X60" s="89">
        <f>'Matrice brute'!W59</f>
        <v>16</v>
      </c>
      <c r="Y60" s="89">
        <f>'Matrice brute'!AE59</f>
        <v>2886</v>
      </c>
      <c r="Z60" s="101">
        <f>SUM(U60:Y60)</f>
        <v>19918</v>
      </c>
      <c r="AA60" s="89">
        <f>'Matrice brute'!F59</f>
        <v>2137</v>
      </c>
      <c r="AB60" s="89">
        <f>'Matrice brute'!G59</f>
        <v>8258</v>
      </c>
      <c r="AC60" s="89">
        <f>'Matrice brute'!I59</f>
        <v>3265</v>
      </c>
      <c r="AD60" s="87">
        <f>'Matrice brute'!M59</f>
        <v>15158</v>
      </c>
      <c r="AE60" s="274">
        <f>'Matrice brute'!P59</f>
        <v>5001</v>
      </c>
      <c r="AF60" s="89">
        <f>'Matrice brute'!S59</f>
        <v>3283</v>
      </c>
      <c r="AG60" s="89">
        <f>'Matrice brute'!U59</f>
        <v>6284</v>
      </c>
      <c r="AH60" s="89">
        <f>'Matrice brute'!AC59</f>
        <v>1910</v>
      </c>
      <c r="AI60" s="89">
        <f>'Matrice brute'!AD59</f>
        <v>2115</v>
      </c>
      <c r="AJ60" s="89">
        <f>'Matrice brute'!R59</f>
        <v>1121</v>
      </c>
      <c r="AK60" s="89">
        <f>'Matrice brute'!Z59</f>
        <v>2630</v>
      </c>
      <c r="AL60" s="89">
        <f>'Matrice brute'!AG59</f>
        <v>1405</v>
      </c>
      <c r="AM60" s="171">
        <f>SUM(AA60:AL60)</f>
        <v>52567</v>
      </c>
    </row>
    <row r="61" spans="1:50" ht="20.399999999999999" customHeight="1" x14ac:dyDescent="0.3">
      <c r="C61" s="7"/>
      <c r="E61" s="7"/>
      <c r="W61" s="36"/>
      <c r="AE61" s="7"/>
      <c r="AI61" s="36"/>
      <c r="AJ61" s="36"/>
      <c r="AK61" s="36"/>
    </row>
    <row r="62" spans="1:50" ht="20.399999999999999" customHeight="1" x14ac:dyDescent="0.3">
      <c r="A62" s="256"/>
      <c r="B62" s="107"/>
      <c r="C62" s="7"/>
      <c r="E62" s="8"/>
      <c r="P62" s="36"/>
      <c r="Q62" s="8"/>
      <c r="W62" s="36"/>
      <c r="AE62" s="8"/>
      <c r="AI62" s="36"/>
      <c r="AJ62" s="36"/>
      <c r="AK62" s="8"/>
    </row>
    <row r="63" spans="1:50" ht="20.399999999999999" customHeight="1" x14ac:dyDescent="0.3">
      <c r="A63" s="256"/>
      <c r="B63" s="107"/>
      <c r="C63" s="7"/>
      <c r="E63" s="8"/>
      <c r="P63" s="36"/>
      <c r="Q63" s="8"/>
      <c r="W63" s="36"/>
      <c r="AE63" s="8"/>
      <c r="AI63" s="36"/>
      <c r="AJ63" s="36"/>
      <c r="AK63" s="8"/>
    </row>
    <row r="64" spans="1:50" x14ac:dyDescent="0.3">
      <c r="P64" s="36"/>
      <c r="Q64" s="36"/>
      <c r="W64" s="36"/>
      <c r="AI64" s="36"/>
      <c r="AJ64" s="36"/>
      <c r="AK64" s="36"/>
    </row>
    <row r="65" spans="1:37" x14ac:dyDescent="0.3">
      <c r="B65" s="55" t="s">
        <v>102</v>
      </c>
      <c r="C65" s="55"/>
      <c r="D65" s="210" t="s">
        <v>103</v>
      </c>
      <c r="E65" s="210"/>
      <c r="F65" s="211" t="s">
        <v>104</v>
      </c>
      <c r="G65" s="209" t="s">
        <v>105</v>
      </c>
      <c r="U65" s="55" t="s">
        <v>102</v>
      </c>
      <c r="V65" s="210" t="s">
        <v>103</v>
      </c>
      <c r="W65" s="211" t="s">
        <v>104</v>
      </c>
      <c r="X65" s="209" t="s">
        <v>105</v>
      </c>
      <c r="AI65" s="36"/>
      <c r="AJ65" s="36"/>
      <c r="AK65" s="36"/>
    </row>
    <row r="66" spans="1:37" x14ac:dyDescent="0.3">
      <c r="R66" s="160">
        <f>R51/(R8/1000)</f>
        <v>0.1767129340734829</v>
      </c>
      <c r="W66" s="36"/>
      <c r="AI66" s="36"/>
      <c r="AJ66" s="36"/>
      <c r="AK66" s="36"/>
    </row>
    <row r="67" spans="1:37" x14ac:dyDescent="0.3">
      <c r="B67" s="36" t="s">
        <v>118</v>
      </c>
      <c r="C67" s="36" t="s">
        <v>119</v>
      </c>
      <c r="D67" s="36" t="s">
        <v>120</v>
      </c>
      <c r="E67" s="36" t="s">
        <v>121</v>
      </c>
      <c r="F67" s="36" t="s">
        <v>122</v>
      </c>
      <c r="G67" s="36" t="s">
        <v>123</v>
      </c>
      <c r="H67" s="36" t="s">
        <v>124</v>
      </c>
      <c r="I67" s="36" t="s">
        <v>125</v>
      </c>
      <c r="J67" s="36" t="s">
        <v>126</v>
      </c>
      <c r="K67" s="36" t="s">
        <v>127</v>
      </c>
      <c r="L67" s="36" t="s">
        <v>128</v>
      </c>
      <c r="M67" s="36" t="s">
        <v>129</v>
      </c>
      <c r="N67" s="36" t="s">
        <v>138</v>
      </c>
      <c r="R67" s="160">
        <f>R57/(R8/1000)</f>
        <v>0.62636689238672372</v>
      </c>
      <c r="W67" s="36"/>
      <c r="AI67" s="36"/>
      <c r="AJ67" s="36"/>
      <c r="AK67" s="36"/>
    </row>
    <row r="68" spans="1:37" x14ac:dyDescent="0.3">
      <c r="A68" s="36" t="s">
        <v>116</v>
      </c>
      <c r="B68" s="225">
        <f>B50</f>
        <v>307.12169999999998</v>
      </c>
      <c r="W68" s="36"/>
      <c r="AI68" s="36"/>
      <c r="AJ68" s="36"/>
      <c r="AK68" s="36"/>
    </row>
    <row r="69" spans="1:37" x14ac:dyDescent="0.3">
      <c r="A69" s="36" t="s">
        <v>117</v>
      </c>
      <c r="B69" s="225">
        <f>B51</f>
        <v>42.29161060104277</v>
      </c>
      <c r="C69" s="225">
        <f>B69+$B$51</f>
        <v>84.583221202085539</v>
      </c>
      <c r="D69" s="225">
        <f>C69+$B$51</f>
        <v>126.8748318031283</v>
      </c>
      <c r="E69" s="225">
        <f t="shared" ref="E69:N69" si="40">D69+$B$51</f>
        <v>169.16644240417108</v>
      </c>
      <c r="F69" s="225">
        <f t="shared" si="40"/>
        <v>211.45805300521386</v>
      </c>
      <c r="G69" s="225">
        <f t="shared" si="40"/>
        <v>253.74966360625663</v>
      </c>
      <c r="H69" s="225">
        <f t="shared" si="40"/>
        <v>296.04127420729941</v>
      </c>
      <c r="I69" s="225">
        <f t="shared" si="40"/>
        <v>338.33288480834216</v>
      </c>
      <c r="J69" s="225">
        <f t="shared" si="40"/>
        <v>380.62449540938491</v>
      </c>
      <c r="K69" s="225">
        <f t="shared" si="40"/>
        <v>422.91610601042765</v>
      </c>
      <c r="L69" s="225">
        <f t="shared" si="40"/>
        <v>465.2077166114704</v>
      </c>
      <c r="M69" s="225">
        <f t="shared" si="40"/>
        <v>507.49932721251315</v>
      </c>
      <c r="N69" s="225">
        <f t="shared" si="40"/>
        <v>549.79093781355596</v>
      </c>
      <c r="W69" s="36"/>
      <c r="AI69" s="36"/>
      <c r="AJ69" s="36"/>
      <c r="AK69" s="36"/>
    </row>
    <row r="70" spans="1:37" x14ac:dyDescent="0.3">
      <c r="O70" s="225"/>
      <c r="W70" s="36"/>
      <c r="AI70" s="36"/>
      <c r="AJ70" s="36"/>
      <c r="AK70" s="36"/>
    </row>
    <row r="71" spans="1:37" x14ac:dyDescent="0.3">
      <c r="W71" s="36"/>
      <c r="AI71" s="36"/>
      <c r="AJ71" s="36"/>
      <c r="AK71" s="36"/>
    </row>
    <row r="72" spans="1:37" x14ac:dyDescent="0.3">
      <c r="W72" s="36"/>
      <c r="AI72" s="36"/>
      <c r="AJ72" s="36"/>
      <c r="AK72" s="36"/>
    </row>
    <row r="73" spans="1:37" x14ac:dyDescent="0.3">
      <c r="W73" s="36"/>
      <c r="AI73" s="36"/>
      <c r="AJ73" s="36"/>
      <c r="AK73" s="36"/>
    </row>
    <row r="74" spans="1:37" x14ac:dyDescent="0.3">
      <c r="W74" s="36"/>
      <c r="AI74" s="36"/>
      <c r="AJ74" s="36"/>
      <c r="AK74" s="36"/>
    </row>
    <row r="75" spans="1:37" x14ac:dyDescent="0.3">
      <c r="W75" s="36"/>
      <c r="AI75" s="36"/>
      <c r="AJ75" s="36"/>
      <c r="AK75" s="36"/>
    </row>
    <row r="76" spans="1:37" x14ac:dyDescent="0.3">
      <c r="W76" s="36"/>
      <c r="AI76" s="36"/>
      <c r="AJ76" s="36"/>
      <c r="AK76" s="36"/>
    </row>
    <row r="77" spans="1:37" x14ac:dyDescent="0.3">
      <c r="P77" s="36"/>
      <c r="Q77" s="36"/>
      <c r="W77" s="36"/>
      <c r="AI77" s="36"/>
      <c r="AJ77" s="36"/>
      <c r="AK77" s="36"/>
    </row>
    <row r="78" spans="1:37" x14ac:dyDescent="0.3">
      <c r="P78" s="36"/>
      <c r="Q78" s="36"/>
      <c r="W78" s="36"/>
      <c r="AI78" s="36"/>
      <c r="AJ78" s="36"/>
      <c r="AK78" s="36"/>
    </row>
    <row r="79" spans="1:37" x14ac:dyDescent="0.3">
      <c r="P79" s="36"/>
      <c r="Q79" s="36"/>
      <c r="W79" s="36"/>
      <c r="AI79" s="36"/>
      <c r="AJ79" s="36"/>
      <c r="AK79" s="36"/>
    </row>
    <row r="80" spans="1:37" x14ac:dyDescent="0.3">
      <c r="P80" s="36"/>
      <c r="Q80" s="36"/>
      <c r="W80" s="36"/>
      <c r="AI80" s="36"/>
      <c r="AJ80" s="36"/>
      <c r="AK80" s="36"/>
    </row>
    <row r="81" spans="16:37" x14ac:dyDescent="0.3">
      <c r="P81" s="36"/>
      <c r="Q81" s="36"/>
      <c r="W81" s="36"/>
      <c r="AI81" s="36"/>
      <c r="AJ81" s="36"/>
      <c r="AK81" s="36"/>
    </row>
    <row r="82" spans="16:37" x14ac:dyDescent="0.3">
      <c r="P82" s="36"/>
      <c r="Q82" s="36"/>
      <c r="W82" s="36"/>
      <c r="AI82" s="36"/>
      <c r="AJ82" s="36"/>
      <c r="AK82" s="36"/>
    </row>
    <row r="83" spans="16:37" x14ac:dyDescent="0.3">
      <c r="P83" s="36"/>
      <c r="Q83" s="36"/>
      <c r="W83" s="36"/>
      <c r="AI83" s="36"/>
      <c r="AJ83" s="36"/>
      <c r="AK83" s="36"/>
    </row>
    <row r="84" spans="16:37" x14ac:dyDescent="0.3">
      <c r="P84" s="36"/>
      <c r="Q84" s="36"/>
      <c r="W84" s="36"/>
      <c r="AI84" s="36"/>
      <c r="AJ84" s="36"/>
      <c r="AK84" s="36"/>
    </row>
    <row r="85" spans="16:37" x14ac:dyDescent="0.3">
      <c r="P85" s="36"/>
      <c r="Q85" s="36"/>
      <c r="W85" s="36"/>
      <c r="AI85" s="36"/>
      <c r="AJ85" s="36"/>
      <c r="AK85" s="36"/>
    </row>
    <row r="86" spans="16:37" x14ac:dyDescent="0.3">
      <c r="P86" s="36"/>
      <c r="Q86" s="36"/>
      <c r="W86" s="36"/>
      <c r="AI86" s="36"/>
      <c r="AJ86" s="36"/>
      <c r="AK86" s="36"/>
    </row>
    <row r="87" spans="16:37" x14ac:dyDescent="0.3">
      <c r="P87" s="36"/>
      <c r="Q87" s="36"/>
      <c r="W87" s="36"/>
      <c r="AI87" s="36"/>
      <c r="AJ87" s="36"/>
      <c r="AK87" s="36"/>
    </row>
    <row r="88" spans="16:37" x14ac:dyDescent="0.3">
      <c r="P88" s="36"/>
      <c r="Q88" s="36"/>
      <c r="W88" s="36"/>
      <c r="AI88" s="36"/>
      <c r="AJ88" s="36"/>
      <c r="AK88" s="36"/>
    </row>
    <row r="89" spans="16:37" x14ac:dyDescent="0.3">
      <c r="P89" s="36"/>
      <c r="Q89" s="36"/>
      <c r="W89" s="36"/>
      <c r="AI89" s="36"/>
      <c r="AJ89" s="36"/>
      <c r="AK89" s="36"/>
    </row>
    <row r="90" spans="16:37" x14ac:dyDescent="0.3">
      <c r="P90" s="36"/>
      <c r="Q90" s="36"/>
      <c r="W90" s="36"/>
      <c r="AI90" s="36"/>
      <c r="AJ90" s="36"/>
      <c r="AK90" s="36"/>
    </row>
    <row r="91" spans="16:37" x14ac:dyDescent="0.3">
      <c r="P91" s="36"/>
      <c r="Q91" s="36"/>
      <c r="W91" s="36"/>
      <c r="AI91" s="36"/>
      <c r="AJ91" s="36"/>
      <c r="AK91" s="36"/>
    </row>
    <row r="92" spans="16:37" x14ac:dyDescent="0.3">
      <c r="P92" s="36"/>
      <c r="Q92" s="36"/>
      <c r="W92" s="36"/>
      <c r="AI92" s="36"/>
      <c r="AJ92" s="36"/>
      <c r="AK92" s="36"/>
    </row>
    <row r="93" spans="16:37" x14ac:dyDescent="0.3">
      <c r="P93" s="36"/>
      <c r="Q93" s="36"/>
      <c r="W93" s="36"/>
      <c r="AI93" s="36"/>
      <c r="AJ93" s="36"/>
      <c r="AK93" s="36"/>
    </row>
    <row r="94" spans="16:37" x14ac:dyDescent="0.3">
      <c r="P94" s="36"/>
      <c r="Q94" s="36"/>
      <c r="W94" s="36"/>
      <c r="AI94" s="36"/>
      <c r="AJ94" s="36"/>
      <c r="AK94" s="36"/>
    </row>
    <row r="95" spans="16:37" x14ac:dyDescent="0.3">
      <c r="P95" s="36"/>
      <c r="Q95" s="36"/>
      <c r="W95" s="36"/>
      <c r="AI95" s="36"/>
      <c r="AJ95" s="36"/>
      <c r="AK95" s="36"/>
    </row>
    <row r="96" spans="16:37" x14ac:dyDescent="0.3">
      <c r="P96" s="36"/>
      <c r="Q96" s="36"/>
      <c r="W96" s="36"/>
      <c r="AI96" s="36"/>
      <c r="AJ96" s="36"/>
      <c r="AK96" s="36"/>
    </row>
    <row r="97" spans="16:37" x14ac:dyDescent="0.3">
      <c r="P97" s="36"/>
      <c r="Q97" s="36"/>
      <c r="W97" s="36"/>
      <c r="AI97" s="36"/>
      <c r="AJ97" s="36"/>
      <c r="AK97" s="36"/>
    </row>
    <row r="98" spans="16:37" x14ac:dyDescent="0.3">
      <c r="P98" s="36"/>
      <c r="Q98" s="36"/>
      <c r="W98" s="36"/>
      <c r="AI98" s="36"/>
      <c r="AJ98" s="36"/>
      <c r="AK98" s="36"/>
    </row>
    <row r="99" spans="16:37" x14ac:dyDescent="0.3">
      <c r="P99" s="36"/>
      <c r="Q99" s="36"/>
      <c r="W99" s="36"/>
      <c r="AI99" s="36"/>
      <c r="AJ99" s="36"/>
      <c r="AK99" s="36"/>
    </row>
    <row r="100" spans="16:37" x14ac:dyDescent="0.3">
      <c r="P100" s="36"/>
      <c r="Q100" s="36"/>
      <c r="W100" s="36"/>
      <c r="AI100" s="36"/>
      <c r="AJ100" s="36"/>
      <c r="AK100" s="36"/>
    </row>
    <row r="101" spans="16:37" x14ac:dyDescent="0.3">
      <c r="P101" s="36"/>
      <c r="Q101" s="36"/>
      <c r="W101" s="36"/>
      <c r="AI101" s="36"/>
      <c r="AJ101" s="36"/>
      <c r="AK101" s="36"/>
    </row>
    <row r="102" spans="16:37" x14ac:dyDescent="0.3">
      <c r="P102" s="36"/>
      <c r="Q102" s="36"/>
      <c r="W102" s="36"/>
      <c r="AI102" s="36"/>
      <c r="AJ102" s="36"/>
      <c r="AK102" s="36"/>
    </row>
    <row r="103" spans="16:37" x14ac:dyDescent="0.3">
      <c r="P103" s="36"/>
      <c r="Q103" s="36"/>
      <c r="W103" s="36"/>
      <c r="AI103" s="36"/>
      <c r="AJ103" s="36"/>
      <c r="AK103" s="36"/>
    </row>
    <row r="104" spans="16:37" x14ac:dyDescent="0.3">
      <c r="P104" s="36"/>
      <c r="Q104" s="36"/>
      <c r="W104" s="36"/>
      <c r="AI104" s="36"/>
      <c r="AJ104" s="36"/>
      <c r="AK104" s="36"/>
    </row>
    <row r="105" spans="16:37" hidden="1" x14ac:dyDescent="0.3">
      <c r="P105" s="36"/>
      <c r="Q105" s="36"/>
      <c r="W105" s="36"/>
      <c r="AI105" s="36"/>
      <c r="AJ105" s="36"/>
      <c r="AK105" s="36"/>
    </row>
    <row r="106" spans="16:37" hidden="1" x14ac:dyDescent="0.3">
      <c r="P106" s="36"/>
      <c r="Q106" s="36"/>
      <c r="W106" s="36"/>
      <c r="AI106" s="36"/>
      <c r="AJ106" s="36"/>
      <c r="AK106" s="36"/>
    </row>
    <row r="107" spans="16:37" hidden="1" x14ac:dyDescent="0.3">
      <c r="P107" s="36"/>
      <c r="Q107" s="36"/>
      <c r="W107" s="36"/>
      <c r="AI107" s="36"/>
      <c r="AJ107" s="36"/>
      <c r="AK107" s="36"/>
    </row>
    <row r="108" spans="16:37" hidden="1" x14ac:dyDescent="0.3">
      <c r="P108" s="36"/>
      <c r="Q108" s="36"/>
      <c r="W108" s="36"/>
      <c r="AI108" s="36"/>
      <c r="AJ108" s="36"/>
      <c r="AK108" s="36"/>
    </row>
    <row r="109" spans="16:37" hidden="1" x14ac:dyDescent="0.3">
      <c r="P109" s="36"/>
      <c r="Q109" s="36"/>
      <c r="W109" s="36"/>
      <c r="AI109" s="36"/>
      <c r="AJ109" s="36"/>
      <c r="AK109" s="36"/>
    </row>
    <row r="110" spans="16:37" x14ac:dyDescent="0.3">
      <c r="P110" s="36"/>
      <c r="Q110" s="36"/>
      <c r="W110" s="36"/>
      <c r="AI110" s="36"/>
      <c r="AJ110" s="36"/>
      <c r="AK110" s="36"/>
    </row>
    <row r="111" spans="16:37" x14ac:dyDescent="0.3">
      <c r="P111" s="36"/>
      <c r="Q111" s="36"/>
      <c r="W111" s="36"/>
      <c r="AI111" s="36"/>
      <c r="AJ111" s="36"/>
      <c r="AK111" s="36"/>
    </row>
    <row r="112" spans="16:37" x14ac:dyDescent="0.3">
      <c r="P112" s="36"/>
      <c r="Q112" s="36"/>
      <c r="W112" s="36"/>
      <c r="AI112" s="36"/>
      <c r="AJ112" s="36"/>
      <c r="AK112" s="36"/>
    </row>
    <row r="113" spans="16:37" x14ac:dyDescent="0.3">
      <c r="P113" s="36"/>
      <c r="Q113" s="36"/>
      <c r="W113" s="36"/>
      <c r="AI113" s="36"/>
      <c r="AJ113" s="36"/>
      <c r="AK113" s="36"/>
    </row>
    <row r="114" spans="16:37" x14ac:dyDescent="0.3">
      <c r="P114" s="36"/>
      <c r="Q114" s="36"/>
      <c r="W114" s="36"/>
      <c r="AI114" s="36"/>
      <c r="AJ114" s="36"/>
      <c r="AK114" s="36"/>
    </row>
    <row r="115" spans="16:37" x14ac:dyDescent="0.3">
      <c r="P115" s="36"/>
      <c r="Q115" s="36"/>
      <c r="W115" s="36"/>
      <c r="AI115" s="36"/>
      <c r="AJ115" s="36"/>
      <c r="AK115" s="36"/>
    </row>
    <row r="116" spans="16:37" x14ac:dyDescent="0.3">
      <c r="P116" s="36"/>
      <c r="Q116" s="36"/>
      <c r="W116" s="36"/>
      <c r="AI116" s="36"/>
      <c r="AJ116" s="36"/>
      <c r="AK116" s="36"/>
    </row>
    <row r="117" spans="16:37" x14ac:dyDescent="0.3">
      <c r="P117" s="36"/>
      <c r="Q117" s="36"/>
      <c r="W117" s="36"/>
      <c r="AI117" s="36"/>
      <c r="AJ117" s="36"/>
      <c r="AK117" s="36"/>
    </row>
    <row r="118" spans="16:37" x14ac:dyDescent="0.3">
      <c r="P118" s="36"/>
      <c r="Q118" s="36"/>
      <c r="W118" s="36"/>
      <c r="AI118" s="36"/>
      <c r="AJ118" s="36"/>
      <c r="AK118" s="36"/>
    </row>
    <row r="119" spans="16:37" x14ac:dyDescent="0.3">
      <c r="P119" s="36"/>
      <c r="Q119" s="36"/>
      <c r="W119" s="36"/>
      <c r="AI119" s="36"/>
      <c r="AJ119" s="36"/>
      <c r="AK119" s="36"/>
    </row>
    <row r="120" spans="16:37" x14ac:dyDescent="0.3">
      <c r="P120" s="36"/>
      <c r="Q120" s="36"/>
      <c r="W120" s="36"/>
      <c r="AI120" s="36"/>
      <c r="AJ120" s="36"/>
      <c r="AK120" s="36"/>
    </row>
    <row r="121" spans="16:37" x14ac:dyDescent="0.3">
      <c r="P121" s="36"/>
      <c r="Q121" s="36"/>
      <c r="W121" s="36"/>
      <c r="AI121" s="36"/>
      <c r="AJ121" s="36"/>
      <c r="AK121" s="36"/>
    </row>
    <row r="122" spans="16:37" x14ac:dyDescent="0.3">
      <c r="P122" s="36"/>
      <c r="Q122" s="36"/>
      <c r="W122" s="36"/>
      <c r="AI122" s="36"/>
      <c r="AJ122" s="36"/>
      <c r="AK122" s="36"/>
    </row>
    <row r="123" spans="16:37" x14ac:dyDescent="0.3">
      <c r="P123" s="36"/>
      <c r="Q123" s="36"/>
      <c r="W123" s="36"/>
      <c r="AI123" s="36"/>
      <c r="AJ123" s="36"/>
      <c r="AK123" s="36"/>
    </row>
    <row r="124" spans="16:37" x14ac:dyDescent="0.3">
      <c r="P124" s="36"/>
      <c r="Q124" s="36"/>
      <c r="W124" s="36"/>
      <c r="AI124" s="36"/>
      <c r="AJ124" s="36"/>
      <c r="AK124" s="36"/>
    </row>
    <row r="125" spans="16:37" hidden="1" x14ac:dyDescent="0.3">
      <c r="P125" s="36"/>
      <c r="Q125" s="36"/>
      <c r="W125" s="36"/>
      <c r="AI125" s="36"/>
      <c r="AJ125" s="36"/>
      <c r="AK125" s="36"/>
    </row>
    <row r="126" spans="16:37" x14ac:dyDescent="0.3">
      <c r="P126" s="36"/>
      <c r="Q126" s="36"/>
      <c r="W126" s="36"/>
      <c r="AI126" s="36"/>
      <c r="AJ126" s="36"/>
      <c r="AK126" s="36"/>
    </row>
    <row r="127" spans="16:37" x14ac:dyDescent="0.3">
      <c r="P127" s="36"/>
      <c r="Q127" s="36"/>
      <c r="W127" s="36"/>
      <c r="AI127" s="36"/>
      <c r="AJ127" s="36"/>
      <c r="AK127" s="36"/>
    </row>
    <row r="128" spans="16:37" x14ac:dyDescent="0.3">
      <c r="P128" s="36"/>
      <c r="Q128" s="36"/>
      <c r="W128" s="36"/>
      <c r="AI128" s="36"/>
      <c r="AJ128" s="36"/>
      <c r="AK128" s="36"/>
    </row>
    <row r="129" spans="1:37" hidden="1" x14ac:dyDescent="0.3">
      <c r="A129" s="36">
        <v>3</v>
      </c>
      <c r="B129" s="88">
        <f>U56/U57</f>
        <v>40.517090101808783</v>
      </c>
      <c r="C129" s="89"/>
      <c r="D129" s="89">
        <f>V56/V57</f>
        <v>51.758726664615189</v>
      </c>
      <c r="E129" s="89"/>
      <c r="F129" s="89">
        <f t="shared" ref="F129:M129" si="41">W56/W57</f>
        <v>20.189090212224084</v>
      </c>
      <c r="G129" s="89">
        <f t="shared" si="41"/>
        <v>16.233766941142331</v>
      </c>
      <c r="H129" s="89">
        <f t="shared" si="41"/>
        <v>58.519622962070031</v>
      </c>
      <c r="I129" s="99">
        <f t="shared" si="41"/>
        <v>33.028486402630655</v>
      </c>
      <c r="J129" s="89">
        <f t="shared" si="41"/>
        <v>64.439103939123996</v>
      </c>
      <c r="K129" s="89">
        <f t="shared" si="41"/>
        <v>30.367999506630145</v>
      </c>
      <c r="L129" s="89">
        <f t="shared" si="41"/>
        <v>6.268110359858829</v>
      </c>
      <c r="M129" s="89">
        <f t="shared" si="41"/>
        <v>16.504921046939216</v>
      </c>
      <c r="N129" s="89">
        <f>AF56/AF57</f>
        <v>25.815762814844064</v>
      </c>
      <c r="O129" s="89">
        <f>AG56/AG57</f>
        <v>57.505778274594498</v>
      </c>
      <c r="P129" s="89">
        <f>AH56/AH57</f>
        <v>29.666666666666668</v>
      </c>
      <c r="Q129" s="89"/>
      <c r="R129" s="89">
        <f t="shared" ref="R129" si="42">AI56/AI57</f>
        <v>85.697214899045491</v>
      </c>
      <c r="S129" s="89">
        <f>AJ56/AJ57</f>
        <v>11.845260618626297</v>
      </c>
      <c r="T129" s="89">
        <f>AL56/AL57</f>
        <v>8.3219446515780771</v>
      </c>
      <c r="U129" s="99">
        <f>AM56/AM57</f>
        <v>25.40840267415388</v>
      </c>
      <c r="V129" s="99">
        <f>B56/B57</f>
        <v>30.840957590349717</v>
      </c>
      <c r="W129" s="36"/>
      <c r="AI129" s="36"/>
      <c r="AJ129" s="36"/>
      <c r="AK129" s="36"/>
    </row>
    <row r="130" spans="1:37" x14ac:dyDescent="0.3">
      <c r="A130" s="36">
        <v>4</v>
      </c>
      <c r="I130"/>
      <c r="P130" s="36"/>
      <c r="Q130" s="36"/>
      <c r="U130"/>
      <c r="V130"/>
      <c r="W130" s="36"/>
      <c r="AI130" s="36"/>
      <c r="AJ130" s="36"/>
      <c r="AK130" s="36"/>
    </row>
    <row r="131" spans="1:37" x14ac:dyDescent="0.3">
      <c r="A131" s="36">
        <v>5</v>
      </c>
      <c r="I131"/>
      <c r="P131" s="36"/>
      <c r="Q131" s="36"/>
      <c r="U131"/>
      <c r="V131"/>
      <c r="W131" s="36"/>
      <c r="AI131" s="36"/>
      <c r="AJ131" s="36"/>
      <c r="AK131" s="36"/>
    </row>
    <row r="132" spans="1:37" x14ac:dyDescent="0.3">
      <c r="A132" s="36">
        <v>6</v>
      </c>
      <c r="I132"/>
      <c r="P132" s="36"/>
      <c r="Q132" s="36"/>
      <c r="U132"/>
      <c r="V132"/>
      <c r="W132" s="36"/>
      <c r="AI132" s="36"/>
      <c r="AJ132" s="36"/>
      <c r="AK132" s="36"/>
    </row>
    <row r="133" spans="1:37" x14ac:dyDescent="0.3">
      <c r="I133"/>
      <c r="P133" s="36"/>
      <c r="Q133" s="36"/>
      <c r="U133"/>
      <c r="V133"/>
      <c r="W133" s="36"/>
      <c r="AI133" s="36"/>
      <c r="AJ133" s="36"/>
      <c r="AK133" s="36"/>
    </row>
    <row r="134" spans="1:37" x14ac:dyDescent="0.3">
      <c r="I134"/>
      <c r="P134" s="36"/>
      <c r="Q134" s="36"/>
      <c r="U134"/>
      <c r="V134"/>
    </row>
    <row r="135" spans="1:37" x14ac:dyDescent="0.3">
      <c r="A135" s="36" t="e">
        <f>#REF!</f>
        <v>#REF!</v>
      </c>
      <c r="I135"/>
      <c r="P135" s="36"/>
      <c r="Q135" s="36"/>
      <c r="U135"/>
      <c r="V135"/>
    </row>
    <row r="136" spans="1:37" x14ac:dyDescent="0.3">
      <c r="A136" s="65"/>
      <c r="I136"/>
      <c r="P136" s="36"/>
      <c r="Q136" s="36"/>
      <c r="U136"/>
      <c r="V136"/>
    </row>
    <row r="137" spans="1:37" x14ac:dyDescent="0.3">
      <c r="A137" s="66"/>
      <c r="I137"/>
      <c r="P137" s="36"/>
      <c r="Q137" s="36"/>
      <c r="U137"/>
      <c r="V137"/>
    </row>
    <row r="138" spans="1:37" x14ac:dyDescent="0.3">
      <c r="A138" s="66"/>
      <c r="I138"/>
      <c r="P138" s="36"/>
      <c r="Q138" s="36"/>
      <c r="U138"/>
      <c r="V138"/>
      <c r="X138" s="67"/>
      <c r="Y138" s="67"/>
    </row>
    <row r="139" spans="1:37" x14ac:dyDescent="0.3">
      <c r="I139"/>
      <c r="P139" s="36"/>
      <c r="Q139" s="36"/>
      <c r="U139"/>
      <c r="V139"/>
      <c r="X139" s="67"/>
      <c r="Y139" s="67"/>
    </row>
    <row r="140" spans="1:37" x14ac:dyDescent="0.3">
      <c r="I140"/>
      <c r="P140" s="36"/>
      <c r="Q140" s="36"/>
      <c r="U140"/>
      <c r="V140"/>
      <c r="X140" s="67"/>
      <c r="Y140" s="67"/>
    </row>
    <row r="141" spans="1:37" x14ac:dyDescent="0.3">
      <c r="I141"/>
      <c r="P141" s="36"/>
      <c r="Q141" s="36"/>
      <c r="U141"/>
      <c r="V141"/>
      <c r="X141" s="67"/>
      <c r="Y141" s="67"/>
    </row>
    <row r="142" spans="1:37" x14ac:dyDescent="0.3">
      <c r="I142"/>
      <c r="P142" s="36"/>
      <c r="Q142" s="36"/>
      <c r="U142"/>
      <c r="V142"/>
      <c r="X142" s="67"/>
      <c r="Y142" s="67"/>
    </row>
    <row r="143" spans="1:37" x14ac:dyDescent="0.3">
      <c r="I143"/>
      <c r="P143" s="36"/>
      <c r="Q143" s="36"/>
      <c r="U143"/>
      <c r="V143"/>
      <c r="X143" s="67"/>
      <c r="Y143" s="67"/>
    </row>
    <row r="144" spans="1:37" x14ac:dyDescent="0.3">
      <c r="I144"/>
      <c r="P144" s="36"/>
      <c r="Q144" s="36"/>
      <c r="U144"/>
      <c r="V144"/>
      <c r="X144" s="67"/>
      <c r="Y144" s="67"/>
    </row>
    <row r="145" spans="9:25" x14ac:dyDescent="0.3">
      <c r="I145"/>
      <c r="P145" s="36"/>
      <c r="Q145" s="36"/>
      <c r="U145"/>
      <c r="V145"/>
      <c r="X145" s="67"/>
      <c r="Y145" s="67"/>
    </row>
    <row r="146" spans="9:25" x14ac:dyDescent="0.3">
      <c r="I146"/>
      <c r="P146" s="36"/>
      <c r="Q146" s="36"/>
      <c r="U146"/>
      <c r="V146"/>
      <c r="X146" s="67"/>
      <c r="Y146" s="67"/>
    </row>
    <row r="147" spans="9:25" x14ac:dyDescent="0.3">
      <c r="I147"/>
      <c r="P147" s="36"/>
      <c r="Q147" s="36"/>
      <c r="U147"/>
      <c r="V147"/>
      <c r="X147" s="70"/>
      <c r="Y147" s="68"/>
    </row>
    <row r="148" spans="9:25" x14ac:dyDescent="0.3">
      <c r="I148"/>
      <c r="P148" s="36"/>
      <c r="Q148" s="36"/>
      <c r="U148"/>
      <c r="V148"/>
      <c r="X148" s="72">
        <v>50</v>
      </c>
      <c r="Y148" s="71"/>
    </row>
    <row r="149" spans="9:25" x14ac:dyDescent="0.3">
      <c r="I149"/>
      <c r="P149" s="36"/>
      <c r="Q149" s="36"/>
      <c r="U149"/>
      <c r="V149"/>
      <c r="X149" s="74">
        <v>45</v>
      </c>
      <c r="Y149" s="73"/>
    </row>
    <row r="150" spans="9:25" x14ac:dyDescent="0.3">
      <c r="I150"/>
      <c r="P150" s="36"/>
      <c r="Q150" s="36"/>
      <c r="U150"/>
      <c r="V150"/>
    </row>
    <row r="151" spans="9:25" x14ac:dyDescent="0.3">
      <c r="I151"/>
      <c r="P151" s="36"/>
      <c r="Q151" s="36"/>
      <c r="U151"/>
      <c r="V151"/>
    </row>
    <row r="152" spans="9:25" x14ac:dyDescent="0.3">
      <c r="I152"/>
      <c r="P152" s="36"/>
      <c r="Q152" s="36"/>
      <c r="U152"/>
      <c r="V152"/>
    </row>
    <row r="153" spans="9:25" x14ac:dyDescent="0.3">
      <c r="I153"/>
      <c r="P153" s="36"/>
      <c r="Q153" s="36"/>
      <c r="U153"/>
      <c r="V153"/>
      <c r="X153" s="61"/>
      <c r="Y153" s="61"/>
    </row>
    <row r="154" spans="9:25" x14ac:dyDescent="0.3">
      <c r="I154"/>
      <c r="P154" s="36"/>
      <c r="Q154" s="36"/>
      <c r="U154"/>
      <c r="V154"/>
      <c r="X154" s="61"/>
      <c r="Y154" s="61"/>
    </row>
    <row r="155" spans="9:25" x14ac:dyDescent="0.3">
      <c r="I155"/>
      <c r="P155" s="36"/>
      <c r="Q155" s="36"/>
      <c r="U155"/>
      <c r="V155"/>
      <c r="X155" s="61">
        <v>50</v>
      </c>
      <c r="Y155" s="61"/>
    </row>
    <row r="156" spans="9:25" x14ac:dyDescent="0.3">
      <c r="I156"/>
      <c r="P156" s="36"/>
      <c r="Q156" s="36"/>
      <c r="U156"/>
      <c r="V156"/>
      <c r="X156" s="61">
        <v>51</v>
      </c>
      <c r="Y156" s="61"/>
    </row>
    <row r="157" spans="9:25" x14ac:dyDescent="0.3">
      <c r="I157"/>
      <c r="P157" s="36"/>
      <c r="Q157" s="36"/>
      <c r="U157"/>
      <c r="V157"/>
      <c r="X157" s="61">
        <v>52</v>
      </c>
      <c r="Y157" s="61"/>
    </row>
    <row r="158" spans="9:25" x14ac:dyDescent="0.3">
      <c r="I158"/>
      <c r="P158" s="36"/>
      <c r="Q158" s="36"/>
      <c r="U158"/>
      <c r="V158"/>
      <c r="X158" s="61"/>
      <c r="Y158" s="61"/>
    </row>
    <row r="159" spans="9:25" x14ac:dyDescent="0.3">
      <c r="I159"/>
      <c r="P159" s="36"/>
      <c r="Q159" s="36"/>
      <c r="U159"/>
      <c r="V159"/>
      <c r="X159" s="61">
        <v>45</v>
      </c>
      <c r="Y159" s="61"/>
    </row>
    <row r="160" spans="9:25" x14ac:dyDescent="0.3">
      <c r="I160"/>
      <c r="P160" s="36"/>
      <c r="Q160" s="36"/>
      <c r="U160"/>
      <c r="V160"/>
      <c r="X160" s="61">
        <v>47</v>
      </c>
      <c r="Y160" s="61"/>
    </row>
    <row r="161" spans="9:25" x14ac:dyDescent="0.3">
      <c r="I161"/>
      <c r="P161" s="36"/>
      <c r="Q161" s="36"/>
      <c r="U161"/>
      <c r="V161"/>
      <c r="X161" s="61">
        <v>46</v>
      </c>
      <c r="Y161" s="61"/>
    </row>
    <row r="162" spans="9:25" x14ac:dyDescent="0.3">
      <c r="I162"/>
      <c r="P162" s="36"/>
      <c r="Q162" s="36"/>
      <c r="U162"/>
      <c r="V162"/>
      <c r="X162" s="61"/>
      <c r="Y162" s="61"/>
    </row>
    <row r="163" spans="9:25" x14ac:dyDescent="0.3">
      <c r="I163"/>
      <c r="P163" s="36"/>
      <c r="Q163" s="36"/>
      <c r="U163"/>
      <c r="V163"/>
    </row>
    <row r="164" spans="9:25" x14ac:dyDescent="0.3">
      <c r="I164"/>
      <c r="P164" s="36"/>
      <c r="Q164" s="36"/>
      <c r="U164"/>
      <c r="V164"/>
    </row>
    <row r="165" spans="9:25" x14ac:dyDescent="0.3">
      <c r="I165"/>
      <c r="P165" s="36"/>
      <c r="Q165" s="36"/>
      <c r="U165"/>
      <c r="V165"/>
    </row>
    <row r="166" spans="9:25" x14ac:dyDescent="0.3">
      <c r="I166"/>
      <c r="P166" s="36"/>
      <c r="Q166" s="36"/>
      <c r="U166"/>
      <c r="V166"/>
    </row>
    <row r="167" spans="9:25" x14ac:dyDescent="0.3">
      <c r="I167"/>
      <c r="P167" s="36"/>
      <c r="Q167" s="36"/>
      <c r="U167"/>
      <c r="V167"/>
    </row>
    <row r="168" spans="9:25" x14ac:dyDescent="0.3">
      <c r="I168"/>
      <c r="P168" s="36"/>
      <c r="Q168" s="36"/>
      <c r="U168"/>
      <c r="V168"/>
    </row>
    <row r="169" spans="9:25" x14ac:dyDescent="0.3">
      <c r="I169"/>
      <c r="P169" s="36"/>
      <c r="Q169" s="36"/>
      <c r="U169"/>
      <c r="V169"/>
    </row>
    <row r="170" spans="9:25" x14ac:dyDescent="0.3">
      <c r="I170"/>
      <c r="P170" s="36"/>
      <c r="Q170" s="36"/>
      <c r="U170"/>
      <c r="V170"/>
    </row>
    <row r="171" spans="9:25" x14ac:dyDescent="0.3">
      <c r="I171"/>
      <c r="P171" s="36"/>
      <c r="Q171" s="36"/>
      <c r="U171"/>
      <c r="V171"/>
    </row>
    <row r="172" spans="9:25" x14ac:dyDescent="0.3">
      <c r="I172"/>
      <c r="P172" s="36"/>
      <c r="Q172" s="36"/>
      <c r="U172"/>
      <c r="V172"/>
    </row>
    <row r="173" spans="9:25" x14ac:dyDescent="0.3">
      <c r="I173"/>
      <c r="P173" s="36"/>
      <c r="Q173" s="36"/>
      <c r="U173"/>
      <c r="V173"/>
    </row>
    <row r="174" spans="9:25" x14ac:dyDescent="0.3">
      <c r="I174"/>
      <c r="P174" s="36"/>
      <c r="Q174" s="36"/>
      <c r="U174"/>
      <c r="V174"/>
    </row>
    <row r="175" spans="9:25" x14ac:dyDescent="0.3">
      <c r="I175"/>
      <c r="P175" s="36"/>
      <c r="Q175" s="36"/>
      <c r="U175"/>
      <c r="V175"/>
    </row>
    <row r="176" spans="9:25" x14ac:dyDescent="0.3">
      <c r="I176"/>
      <c r="P176" s="36"/>
      <c r="Q176" s="36"/>
      <c r="U176"/>
      <c r="V176"/>
    </row>
    <row r="177" spans="9:22" x14ac:dyDescent="0.3">
      <c r="I177"/>
      <c r="P177" s="36"/>
      <c r="Q177" s="36"/>
      <c r="U177"/>
      <c r="V177"/>
    </row>
    <row r="178" spans="9:22" x14ac:dyDescent="0.3">
      <c r="I178"/>
      <c r="P178" s="36"/>
      <c r="Q178" s="36"/>
      <c r="U178"/>
      <c r="V178"/>
    </row>
    <row r="179" spans="9:22" x14ac:dyDescent="0.3">
      <c r="I179"/>
      <c r="P179" s="36"/>
      <c r="Q179" s="36"/>
      <c r="U179"/>
      <c r="V179"/>
    </row>
    <row r="180" spans="9:22" x14ac:dyDescent="0.3">
      <c r="I180"/>
      <c r="P180" s="36"/>
      <c r="Q180" s="36"/>
      <c r="U180"/>
      <c r="V180"/>
    </row>
    <row r="181" spans="9:22" x14ac:dyDescent="0.3">
      <c r="I181"/>
      <c r="P181" s="36"/>
      <c r="Q181" s="36"/>
      <c r="U181"/>
      <c r="V181"/>
    </row>
    <row r="182" spans="9:22" x14ac:dyDescent="0.3">
      <c r="I182"/>
      <c r="P182" s="36"/>
      <c r="Q182" s="36"/>
      <c r="U182"/>
      <c r="V182"/>
    </row>
    <row r="183" spans="9:22" x14ac:dyDescent="0.3">
      <c r="I183"/>
      <c r="P183" s="36"/>
      <c r="Q183" s="36"/>
      <c r="U183"/>
      <c r="V183"/>
    </row>
    <row r="184" spans="9:22" x14ac:dyDescent="0.3">
      <c r="I184"/>
      <c r="P184" s="36"/>
      <c r="Q184" s="36"/>
      <c r="U184"/>
      <c r="V184"/>
    </row>
    <row r="185" spans="9:22" x14ac:dyDescent="0.3">
      <c r="I185"/>
      <c r="P185" s="36"/>
      <c r="Q185" s="36"/>
      <c r="U185"/>
      <c r="V185"/>
    </row>
    <row r="186" spans="9:22" x14ac:dyDescent="0.3">
      <c r="I186"/>
      <c r="P186" s="36"/>
      <c r="Q186" s="36"/>
      <c r="U186"/>
      <c r="V186"/>
    </row>
    <row r="187" spans="9:22" x14ac:dyDescent="0.3">
      <c r="I187"/>
      <c r="P187" s="36"/>
      <c r="Q187" s="36"/>
      <c r="U187"/>
      <c r="V187"/>
    </row>
    <row r="188" spans="9:22" x14ac:dyDescent="0.3">
      <c r="I188"/>
      <c r="P188" s="36"/>
      <c r="Q188" s="36"/>
      <c r="U188"/>
      <c r="V188"/>
    </row>
    <row r="189" spans="9:22" x14ac:dyDescent="0.3">
      <c r="I189"/>
      <c r="P189" s="36"/>
      <c r="Q189" s="36"/>
      <c r="U189"/>
      <c r="V189"/>
    </row>
    <row r="190" spans="9:22" x14ac:dyDescent="0.3">
      <c r="I190"/>
      <c r="P190" s="36"/>
      <c r="Q190" s="36"/>
      <c r="U190"/>
      <c r="V190"/>
    </row>
    <row r="191" spans="9:22" x14ac:dyDescent="0.3">
      <c r="I191"/>
      <c r="P191" s="36"/>
      <c r="Q191" s="36"/>
      <c r="U191"/>
      <c r="V191"/>
    </row>
    <row r="192" spans="9:22" x14ac:dyDescent="0.3">
      <c r="I192"/>
      <c r="P192" s="36"/>
      <c r="Q192" s="36"/>
      <c r="U192"/>
      <c r="V192"/>
    </row>
    <row r="193" spans="9:22" x14ac:dyDescent="0.3">
      <c r="I193"/>
      <c r="P193" s="36"/>
      <c r="Q193" s="36"/>
      <c r="U193"/>
      <c r="V193"/>
    </row>
    <row r="194" spans="9:22" x14ac:dyDescent="0.3">
      <c r="I194"/>
      <c r="P194" s="36"/>
      <c r="Q194" s="36"/>
      <c r="U194"/>
      <c r="V194"/>
    </row>
    <row r="195" spans="9:22" x14ac:dyDescent="0.3">
      <c r="I195"/>
      <c r="P195" s="36"/>
      <c r="Q195" s="36"/>
      <c r="U195"/>
      <c r="V195"/>
    </row>
    <row r="196" spans="9:22" x14ac:dyDescent="0.3">
      <c r="I196"/>
      <c r="P196" s="36"/>
      <c r="Q196" s="36"/>
      <c r="U196"/>
      <c r="V196"/>
    </row>
    <row r="197" spans="9:22" x14ac:dyDescent="0.3">
      <c r="I197"/>
      <c r="P197" s="36"/>
      <c r="Q197" s="36"/>
      <c r="U197"/>
      <c r="V197"/>
    </row>
    <row r="198" spans="9:22" x14ac:dyDescent="0.3">
      <c r="I198"/>
      <c r="P198" s="36"/>
      <c r="Q198" s="36"/>
      <c r="U198"/>
      <c r="V198"/>
    </row>
  </sheetData>
  <pageMargins left="0.7" right="0.7" top="0.75" bottom="0.75" header="0.3" footer="0.3"/>
  <pageSetup paperSize="8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68"/>
  <sheetViews>
    <sheetView zoomScale="70" zoomScaleNormal="70" workbookViewId="0">
      <selection activeCell="P3" sqref="P3:Q27"/>
    </sheetView>
  </sheetViews>
  <sheetFormatPr baseColWidth="10" defaultRowHeight="23.4" customHeight="1" x14ac:dyDescent="0.3"/>
  <cols>
    <col min="1" max="1" width="32.88671875" style="36" customWidth="1"/>
    <col min="2" max="3" width="19.88671875" style="36" customWidth="1"/>
    <col min="4" max="4" width="19.88671875" style="87" customWidth="1"/>
    <col min="5" max="5" width="19.88671875" style="86" customWidth="1"/>
    <col min="16" max="16" width="12" style="38" bestFit="1" customWidth="1"/>
    <col min="17" max="221" width="11.5546875" style="36"/>
    <col min="222" max="222" width="3.88671875" style="36" customWidth="1"/>
    <col min="223" max="223" width="1.33203125" style="36" customWidth="1"/>
    <col min="224" max="224" width="3.44140625" style="36" customWidth="1"/>
    <col min="225" max="225" width="7.88671875" style="36" customWidth="1"/>
    <col min="226" max="226" width="12.5546875" style="36" customWidth="1"/>
    <col min="227" max="227" width="1.6640625" style="36" customWidth="1"/>
    <col min="228" max="228" width="20.88671875" style="36" customWidth="1"/>
    <col min="229" max="229" width="0.44140625" style="36" customWidth="1"/>
    <col min="230" max="230" width="0.5546875" style="36" customWidth="1"/>
    <col min="231" max="231" width="1.33203125" style="36" customWidth="1"/>
    <col min="232" max="232" width="23" style="36" customWidth="1"/>
    <col min="233" max="233" width="0.5546875" style="36" customWidth="1"/>
    <col min="234" max="234" width="1" style="36" customWidth="1"/>
    <col min="235" max="235" width="1.109375" style="36" customWidth="1"/>
    <col min="236" max="236" width="24.109375" style="36" customWidth="1"/>
    <col min="237" max="237" width="0.109375" style="36" customWidth="1"/>
    <col min="238" max="238" width="0.33203125" style="36" customWidth="1"/>
    <col min="239" max="239" width="1.33203125" style="36" customWidth="1"/>
    <col min="240" max="477" width="11.5546875" style="36"/>
    <col min="478" max="478" width="3.88671875" style="36" customWidth="1"/>
    <col min="479" max="479" width="1.33203125" style="36" customWidth="1"/>
    <col min="480" max="480" width="3.44140625" style="36" customWidth="1"/>
    <col min="481" max="481" width="7.88671875" style="36" customWidth="1"/>
    <col min="482" max="482" width="12.5546875" style="36" customWidth="1"/>
    <col min="483" max="483" width="1.6640625" style="36" customWidth="1"/>
    <col min="484" max="484" width="20.88671875" style="36" customWidth="1"/>
    <col min="485" max="485" width="0.44140625" style="36" customWidth="1"/>
    <col min="486" max="486" width="0.5546875" style="36" customWidth="1"/>
    <col min="487" max="487" width="1.33203125" style="36" customWidth="1"/>
    <col min="488" max="488" width="23" style="36" customWidth="1"/>
    <col min="489" max="489" width="0.5546875" style="36" customWidth="1"/>
    <col min="490" max="490" width="1" style="36" customWidth="1"/>
    <col min="491" max="491" width="1.109375" style="36" customWidth="1"/>
    <col min="492" max="492" width="24.109375" style="36" customWidth="1"/>
    <col min="493" max="493" width="0.109375" style="36" customWidth="1"/>
    <col min="494" max="494" width="0.33203125" style="36" customWidth="1"/>
    <col min="495" max="495" width="1.33203125" style="36" customWidth="1"/>
    <col min="496" max="733" width="11.5546875" style="36"/>
    <col min="734" max="734" width="3.88671875" style="36" customWidth="1"/>
    <col min="735" max="735" width="1.33203125" style="36" customWidth="1"/>
    <col min="736" max="736" width="3.44140625" style="36" customWidth="1"/>
    <col min="737" max="737" width="7.88671875" style="36" customWidth="1"/>
    <col min="738" max="738" width="12.5546875" style="36" customWidth="1"/>
    <col min="739" max="739" width="1.6640625" style="36" customWidth="1"/>
    <col min="740" max="740" width="20.88671875" style="36" customWidth="1"/>
    <col min="741" max="741" width="0.44140625" style="36" customWidth="1"/>
    <col min="742" max="742" width="0.5546875" style="36" customWidth="1"/>
    <col min="743" max="743" width="1.33203125" style="36" customWidth="1"/>
    <col min="744" max="744" width="23" style="36" customWidth="1"/>
    <col min="745" max="745" width="0.5546875" style="36" customWidth="1"/>
    <col min="746" max="746" width="1" style="36" customWidth="1"/>
    <col min="747" max="747" width="1.109375" style="36" customWidth="1"/>
    <col min="748" max="748" width="24.109375" style="36" customWidth="1"/>
    <col min="749" max="749" width="0.109375" style="36" customWidth="1"/>
    <col min="750" max="750" width="0.33203125" style="36" customWidth="1"/>
    <col min="751" max="751" width="1.33203125" style="36" customWidth="1"/>
    <col min="752" max="989" width="11.5546875" style="36"/>
    <col min="990" max="990" width="3.88671875" style="36" customWidth="1"/>
    <col min="991" max="991" width="1.33203125" style="36" customWidth="1"/>
    <col min="992" max="992" width="3.44140625" style="36" customWidth="1"/>
    <col min="993" max="993" width="7.88671875" style="36" customWidth="1"/>
    <col min="994" max="994" width="12.5546875" style="36" customWidth="1"/>
    <col min="995" max="995" width="1.6640625" style="36" customWidth="1"/>
    <col min="996" max="996" width="20.88671875" style="36" customWidth="1"/>
    <col min="997" max="997" width="0.44140625" style="36" customWidth="1"/>
    <col min="998" max="998" width="0.5546875" style="36" customWidth="1"/>
    <col min="999" max="999" width="1.33203125" style="36" customWidth="1"/>
    <col min="1000" max="1000" width="23" style="36" customWidth="1"/>
    <col min="1001" max="1001" width="0.5546875" style="36" customWidth="1"/>
    <col min="1002" max="1002" width="1" style="36" customWidth="1"/>
    <col min="1003" max="1003" width="1.109375" style="36" customWidth="1"/>
    <col min="1004" max="1004" width="24.109375" style="36" customWidth="1"/>
    <col min="1005" max="1005" width="0.109375" style="36" customWidth="1"/>
    <col min="1006" max="1006" width="0.33203125" style="36" customWidth="1"/>
    <col min="1007" max="1007" width="1.33203125" style="36" customWidth="1"/>
    <col min="1008" max="1245" width="11.5546875" style="36"/>
    <col min="1246" max="1246" width="3.88671875" style="36" customWidth="1"/>
    <col min="1247" max="1247" width="1.33203125" style="36" customWidth="1"/>
    <col min="1248" max="1248" width="3.44140625" style="36" customWidth="1"/>
    <col min="1249" max="1249" width="7.88671875" style="36" customWidth="1"/>
    <col min="1250" max="1250" width="12.5546875" style="36" customWidth="1"/>
    <col min="1251" max="1251" width="1.6640625" style="36" customWidth="1"/>
    <col min="1252" max="1252" width="20.88671875" style="36" customWidth="1"/>
    <col min="1253" max="1253" width="0.44140625" style="36" customWidth="1"/>
    <col min="1254" max="1254" width="0.5546875" style="36" customWidth="1"/>
    <col min="1255" max="1255" width="1.33203125" style="36" customWidth="1"/>
    <col min="1256" max="1256" width="23" style="36" customWidth="1"/>
    <col min="1257" max="1257" width="0.5546875" style="36" customWidth="1"/>
    <col min="1258" max="1258" width="1" style="36" customWidth="1"/>
    <col min="1259" max="1259" width="1.109375" style="36" customWidth="1"/>
    <col min="1260" max="1260" width="24.109375" style="36" customWidth="1"/>
    <col min="1261" max="1261" width="0.109375" style="36" customWidth="1"/>
    <col min="1262" max="1262" width="0.33203125" style="36" customWidth="1"/>
    <col min="1263" max="1263" width="1.33203125" style="36" customWidth="1"/>
    <col min="1264" max="1501" width="11.5546875" style="36"/>
    <col min="1502" max="1502" width="3.88671875" style="36" customWidth="1"/>
    <col min="1503" max="1503" width="1.33203125" style="36" customWidth="1"/>
    <col min="1504" max="1504" width="3.44140625" style="36" customWidth="1"/>
    <col min="1505" max="1505" width="7.88671875" style="36" customWidth="1"/>
    <col min="1506" max="1506" width="12.5546875" style="36" customWidth="1"/>
    <col min="1507" max="1507" width="1.6640625" style="36" customWidth="1"/>
    <col min="1508" max="1508" width="20.88671875" style="36" customWidth="1"/>
    <col min="1509" max="1509" width="0.44140625" style="36" customWidth="1"/>
    <col min="1510" max="1510" width="0.5546875" style="36" customWidth="1"/>
    <col min="1511" max="1511" width="1.33203125" style="36" customWidth="1"/>
    <col min="1512" max="1512" width="23" style="36" customWidth="1"/>
    <col min="1513" max="1513" width="0.5546875" style="36" customWidth="1"/>
    <col min="1514" max="1514" width="1" style="36" customWidth="1"/>
    <col min="1515" max="1515" width="1.109375" style="36" customWidth="1"/>
    <col min="1516" max="1516" width="24.109375" style="36" customWidth="1"/>
    <col min="1517" max="1517" width="0.109375" style="36" customWidth="1"/>
    <col min="1518" max="1518" width="0.33203125" style="36" customWidth="1"/>
    <col min="1519" max="1519" width="1.33203125" style="36" customWidth="1"/>
    <col min="1520" max="1757" width="11.5546875" style="36"/>
    <col min="1758" max="1758" width="3.88671875" style="36" customWidth="1"/>
    <col min="1759" max="1759" width="1.33203125" style="36" customWidth="1"/>
    <col min="1760" max="1760" width="3.44140625" style="36" customWidth="1"/>
    <col min="1761" max="1761" width="7.88671875" style="36" customWidth="1"/>
    <col min="1762" max="1762" width="12.5546875" style="36" customWidth="1"/>
    <col min="1763" max="1763" width="1.6640625" style="36" customWidth="1"/>
    <col min="1764" max="1764" width="20.88671875" style="36" customWidth="1"/>
    <col min="1765" max="1765" width="0.44140625" style="36" customWidth="1"/>
    <col min="1766" max="1766" width="0.5546875" style="36" customWidth="1"/>
    <col min="1767" max="1767" width="1.33203125" style="36" customWidth="1"/>
    <col min="1768" max="1768" width="23" style="36" customWidth="1"/>
    <col min="1769" max="1769" width="0.5546875" style="36" customWidth="1"/>
    <col min="1770" max="1770" width="1" style="36" customWidth="1"/>
    <col min="1771" max="1771" width="1.109375" style="36" customWidth="1"/>
    <col min="1772" max="1772" width="24.109375" style="36" customWidth="1"/>
    <col min="1773" max="1773" width="0.109375" style="36" customWidth="1"/>
    <col min="1774" max="1774" width="0.33203125" style="36" customWidth="1"/>
    <col min="1775" max="1775" width="1.33203125" style="36" customWidth="1"/>
    <col min="1776" max="2013" width="11.5546875" style="36"/>
    <col min="2014" max="2014" width="3.88671875" style="36" customWidth="1"/>
    <col min="2015" max="2015" width="1.33203125" style="36" customWidth="1"/>
    <col min="2016" max="2016" width="3.44140625" style="36" customWidth="1"/>
    <col min="2017" max="2017" width="7.88671875" style="36" customWidth="1"/>
    <col min="2018" max="2018" width="12.5546875" style="36" customWidth="1"/>
    <col min="2019" max="2019" width="1.6640625" style="36" customWidth="1"/>
    <col min="2020" max="2020" width="20.88671875" style="36" customWidth="1"/>
    <col min="2021" max="2021" width="0.44140625" style="36" customWidth="1"/>
    <col min="2022" max="2022" width="0.5546875" style="36" customWidth="1"/>
    <col min="2023" max="2023" width="1.33203125" style="36" customWidth="1"/>
    <col min="2024" max="2024" width="23" style="36" customWidth="1"/>
    <col min="2025" max="2025" width="0.5546875" style="36" customWidth="1"/>
    <col min="2026" max="2026" width="1" style="36" customWidth="1"/>
    <col min="2027" max="2027" width="1.109375" style="36" customWidth="1"/>
    <col min="2028" max="2028" width="24.109375" style="36" customWidth="1"/>
    <col min="2029" max="2029" width="0.109375" style="36" customWidth="1"/>
    <col min="2030" max="2030" width="0.33203125" style="36" customWidth="1"/>
    <col min="2031" max="2031" width="1.33203125" style="36" customWidth="1"/>
    <col min="2032" max="2269" width="11.5546875" style="36"/>
    <col min="2270" max="2270" width="3.88671875" style="36" customWidth="1"/>
    <col min="2271" max="2271" width="1.33203125" style="36" customWidth="1"/>
    <col min="2272" max="2272" width="3.44140625" style="36" customWidth="1"/>
    <col min="2273" max="2273" width="7.88671875" style="36" customWidth="1"/>
    <col min="2274" max="2274" width="12.5546875" style="36" customWidth="1"/>
    <col min="2275" max="2275" width="1.6640625" style="36" customWidth="1"/>
    <col min="2276" max="2276" width="20.88671875" style="36" customWidth="1"/>
    <col min="2277" max="2277" width="0.44140625" style="36" customWidth="1"/>
    <col min="2278" max="2278" width="0.5546875" style="36" customWidth="1"/>
    <col min="2279" max="2279" width="1.33203125" style="36" customWidth="1"/>
    <col min="2280" max="2280" width="23" style="36" customWidth="1"/>
    <col min="2281" max="2281" width="0.5546875" style="36" customWidth="1"/>
    <col min="2282" max="2282" width="1" style="36" customWidth="1"/>
    <col min="2283" max="2283" width="1.109375" style="36" customWidth="1"/>
    <col min="2284" max="2284" width="24.109375" style="36" customWidth="1"/>
    <col min="2285" max="2285" width="0.109375" style="36" customWidth="1"/>
    <col min="2286" max="2286" width="0.33203125" style="36" customWidth="1"/>
    <col min="2287" max="2287" width="1.33203125" style="36" customWidth="1"/>
    <col min="2288" max="2525" width="11.5546875" style="36"/>
    <col min="2526" max="2526" width="3.88671875" style="36" customWidth="1"/>
    <col min="2527" max="2527" width="1.33203125" style="36" customWidth="1"/>
    <col min="2528" max="2528" width="3.44140625" style="36" customWidth="1"/>
    <col min="2529" max="2529" width="7.88671875" style="36" customWidth="1"/>
    <col min="2530" max="2530" width="12.5546875" style="36" customWidth="1"/>
    <col min="2531" max="2531" width="1.6640625" style="36" customWidth="1"/>
    <col min="2532" max="2532" width="20.88671875" style="36" customWidth="1"/>
    <col min="2533" max="2533" width="0.44140625" style="36" customWidth="1"/>
    <col min="2534" max="2534" width="0.5546875" style="36" customWidth="1"/>
    <col min="2535" max="2535" width="1.33203125" style="36" customWidth="1"/>
    <col min="2536" max="2536" width="23" style="36" customWidth="1"/>
    <col min="2537" max="2537" width="0.5546875" style="36" customWidth="1"/>
    <col min="2538" max="2538" width="1" style="36" customWidth="1"/>
    <col min="2539" max="2539" width="1.109375" style="36" customWidth="1"/>
    <col min="2540" max="2540" width="24.109375" style="36" customWidth="1"/>
    <col min="2541" max="2541" width="0.109375" style="36" customWidth="1"/>
    <col min="2542" max="2542" width="0.33203125" style="36" customWidth="1"/>
    <col min="2543" max="2543" width="1.33203125" style="36" customWidth="1"/>
    <col min="2544" max="2781" width="11.5546875" style="36"/>
    <col min="2782" max="2782" width="3.88671875" style="36" customWidth="1"/>
    <col min="2783" max="2783" width="1.33203125" style="36" customWidth="1"/>
    <col min="2784" max="2784" width="3.44140625" style="36" customWidth="1"/>
    <col min="2785" max="2785" width="7.88671875" style="36" customWidth="1"/>
    <col min="2786" max="2786" width="12.5546875" style="36" customWidth="1"/>
    <col min="2787" max="2787" width="1.6640625" style="36" customWidth="1"/>
    <col min="2788" max="2788" width="20.88671875" style="36" customWidth="1"/>
    <col min="2789" max="2789" width="0.44140625" style="36" customWidth="1"/>
    <col min="2790" max="2790" width="0.5546875" style="36" customWidth="1"/>
    <col min="2791" max="2791" width="1.33203125" style="36" customWidth="1"/>
    <col min="2792" max="2792" width="23" style="36" customWidth="1"/>
    <col min="2793" max="2793" width="0.5546875" style="36" customWidth="1"/>
    <col min="2794" max="2794" width="1" style="36" customWidth="1"/>
    <col min="2795" max="2795" width="1.109375" style="36" customWidth="1"/>
    <col min="2796" max="2796" width="24.109375" style="36" customWidth="1"/>
    <col min="2797" max="2797" width="0.109375" style="36" customWidth="1"/>
    <col min="2798" max="2798" width="0.33203125" style="36" customWidth="1"/>
    <col min="2799" max="2799" width="1.33203125" style="36" customWidth="1"/>
    <col min="2800" max="3037" width="11.5546875" style="36"/>
    <col min="3038" max="3038" width="3.88671875" style="36" customWidth="1"/>
    <col min="3039" max="3039" width="1.33203125" style="36" customWidth="1"/>
    <col min="3040" max="3040" width="3.44140625" style="36" customWidth="1"/>
    <col min="3041" max="3041" width="7.88671875" style="36" customWidth="1"/>
    <col min="3042" max="3042" width="12.5546875" style="36" customWidth="1"/>
    <col min="3043" max="3043" width="1.6640625" style="36" customWidth="1"/>
    <col min="3044" max="3044" width="20.88671875" style="36" customWidth="1"/>
    <col min="3045" max="3045" width="0.44140625" style="36" customWidth="1"/>
    <col min="3046" max="3046" width="0.5546875" style="36" customWidth="1"/>
    <col min="3047" max="3047" width="1.33203125" style="36" customWidth="1"/>
    <col min="3048" max="3048" width="23" style="36" customWidth="1"/>
    <col min="3049" max="3049" width="0.5546875" style="36" customWidth="1"/>
    <col min="3050" max="3050" width="1" style="36" customWidth="1"/>
    <col min="3051" max="3051" width="1.109375" style="36" customWidth="1"/>
    <col min="3052" max="3052" width="24.109375" style="36" customWidth="1"/>
    <col min="3053" max="3053" width="0.109375" style="36" customWidth="1"/>
    <col min="3054" max="3054" width="0.33203125" style="36" customWidth="1"/>
    <col min="3055" max="3055" width="1.33203125" style="36" customWidth="1"/>
    <col min="3056" max="3293" width="11.5546875" style="36"/>
    <col min="3294" max="3294" width="3.88671875" style="36" customWidth="1"/>
    <col min="3295" max="3295" width="1.33203125" style="36" customWidth="1"/>
    <col min="3296" max="3296" width="3.44140625" style="36" customWidth="1"/>
    <col min="3297" max="3297" width="7.88671875" style="36" customWidth="1"/>
    <col min="3298" max="3298" width="12.5546875" style="36" customWidth="1"/>
    <col min="3299" max="3299" width="1.6640625" style="36" customWidth="1"/>
    <col min="3300" max="3300" width="20.88671875" style="36" customWidth="1"/>
    <col min="3301" max="3301" width="0.44140625" style="36" customWidth="1"/>
    <col min="3302" max="3302" width="0.5546875" style="36" customWidth="1"/>
    <col min="3303" max="3303" width="1.33203125" style="36" customWidth="1"/>
    <col min="3304" max="3304" width="23" style="36" customWidth="1"/>
    <col min="3305" max="3305" width="0.5546875" style="36" customWidth="1"/>
    <col min="3306" max="3306" width="1" style="36" customWidth="1"/>
    <col min="3307" max="3307" width="1.109375" style="36" customWidth="1"/>
    <col min="3308" max="3308" width="24.109375" style="36" customWidth="1"/>
    <col min="3309" max="3309" width="0.109375" style="36" customWidth="1"/>
    <col min="3310" max="3310" width="0.33203125" style="36" customWidth="1"/>
    <col min="3311" max="3311" width="1.33203125" style="36" customWidth="1"/>
    <col min="3312" max="3549" width="11.5546875" style="36"/>
    <col min="3550" max="3550" width="3.88671875" style="36" customWidth="1"/>
    <col min="3551" max="3551" width="1.33203125" style="36" customWidth="1"/>
    <col min="3552" max="3552" width="3.44140625" style="36" customWidth="1"/>
    <col min="3553" max="3553" width="7.88671875" style="36" customWidth="1"/>
    <col min="3554" max="3554" width="12.5546875" style="36" customWidth="1"/>
    <col min="3555" max="3555" width="1.6640625" style="36" customWidth="1"/>
    <col min="3556" max="3556" width="20.88671875" style="36" customWidth="1"/>
    <col min="3557" max="3557" width="0.44140625" style="36" customWidth="1"/>
    <col min="3558" max="3558" width="0.5546875" style="36" customWidth="1"/>
    <col min="3559" max="3559" width="1.33203125" style="36" customWidth="1"/>
    <col min="3560" max="3560" width="23" style="36" customWidth="1"/>
    <col min="3561" max="3561" width="0.5546875" style="36" customWidth="1"/>
    <col min="3562" max="3562" width="1" style="36" customWidth="1"/>
    <col min="3563" max="3563" width="1.109375" style="36" customWidth="1"/>
    <col min="3564" max="3564" width="24.109375" style="36" customWidth="1"/>
    <col min="3565" max="3565" width="0.109375" style="36" customWidth="1"/>
    <col min="3566" max="3566" width="0.33203125" style="36" customWidth="1"/>
    <col min="3567" max="3567" width="1.33203125" style="36" customWidth="1"/>
    <col min="3568" max="3805" width="11.5546875" style="36"/>
    <col min="3806" max="3806" width="3.88671875" style="36" customWidth="1"/>
    <col min="3807" max="3807" width="1.33203125" style="36" customWidth="1"/>
    <col min="3808" max="3808" width="3.44140625" style="36" customWidth="1"/>
    <col min="3809" max="3809" width="7.88671875" style="36" customWidth="1"/>
    <col min="3810" max="3810" width="12.5546875" style="36" customWidth="1"/>
    <col min="3811" max="3811" width="1.6640625" style="36" customWidth="1"/>
    <col min="3812" max="3812" width="20.88671875" style="36" customWidth="1"/>
    <col min="3813" max="3813" width="0.44140625" style="36" customWidth="1"/>
    <col min="3814" max="3814" width="0.5546875" style="36" customWidth="1"/>
    <col min="3815" max="3815" width="1.33203125" style="36" customWidth="1"/>
    <col min="3816" max="3816" width="23" style="36" customWidth="1"/>
    <col min="3817" max="3817" width="0.5546875" style="36" customWidth="1"/>
    <col min="3818" max="3818" width="1" style="36" customWidth="1"/>
    <col min="3819" max="3819" width="1.109375" style="36" customWidth="1"/>
    <col min="3820" max="3820" width="24.109375" style="36" customWidth="1"/>
    <col min="3821" max="3821" width="0.109375" style="36" customWidth="1"/>
    <col min="3822" max="3822" width="0.33203125" style="36" customWidth="1"/>
    <col min="3823" max="3823" width="1.33203125" style="36" customWidth="1"/>
    <col min="3824" max="4061" width="11.5546875" style="36"/>
    <col min="4062" max="4062" width="3.88671875" style="36" customWidth="1"/>
    <col min="4063" max="4063" width="1.33203125" style="36" customWidth="1"/>
    <col min="4064" max="4064" width="3.44140625" style="36" customWidth="1"/>
    <col min="4065" max="4065" width="7.88671875" style="36" customWidth="1"/>
    <col min="4066" max="4066" width="12.5546875" style="36" customWidth="1"/>
    <col min="4067" max="4067" width="1.6640625" style="36" customWidth="1"/>
    <col min="4068" max="4068" width="20.88671875" style="36" customWidth="1"/>
    <col min="4069" max="4069" width="0.44140625" style="36" customWidth="1"/>
    <col min="4070" max="4070" width="0.5546875" style="36" customWidth="1"/>
    <col min="4071" max="4071" width="1.33203125" style="36" customWidth="1"/>
    <col min="4072" max="4072" width="23" style="36" customWidth="1"/>
    <col min="4073" max="4073" width="0.5546875" style="36" customWidth="1"/>
    <col min="4074" max="4074" width="1" style="36" customWidth="1"/>
    <col min="4075" max="4075" width="1.109375" style="36" customWidth="1"/>
    <col min="4076" max="4076" width="24.109375" style="36" customWidth="1"/>
    <col min="4077" max="4077" width="0.109375" style="36" customWidth="1"/>
    <col min="4078" max="4078" width="0.33203125" style="36" customWidth="1"/>
    <col min="4079" max="4079" width="1.33203125" style="36" customWidth="1"/>
    <col min="4080" max="4317" width="11.5546875" style="36"/>
    <col min="4318" max="4318" width="3.88671875" style="36" customWidth="1"/>
    <col min="4319" max="4319" width="1.33203125" style="36" customWidth="1"/>
    <col min="4320" max="4320" width="3.44140625" style="36" customWidth="1"/>
    <col min="4321" max="4321" width="7.88671875" style="36" customWidth="1"/>
    <col min="4322" max="4322" width="12.5546875" style="36" customWidth="1"/>
    <col min="4323" max="4323" width="1.6640625" style="36" customWidth="1"/>
    <col min="4324" max="4324" width="20.88671875" style="36" customWidth="1"/>
    <col min="4325" max="4325" width="0.44140625" style="36" customWidth="1"/>
    <col min="4326" max="4326" width="0.5546875" style="36" customWidth="1"/>
    <col min="4327" max="4327" width="1.33203125" style="36" customWidth="1"/>
    <col min="4328" max="4328" width="23" style="36" customWidth="1"/>
    <col min="4329" max="4329" width="0.5546875" style="36" customWidth="1"/>
    <col min="4330" max="4330" width="1" style="36" customWidth="1"/>
    <col min="4331" max="4331" width="1.109375" style="36" customWidth="1"/>
    <col min="4332" max="4332" width="24.109375" style="36" customWidth="1"/>
    <col min="4333" max="4333" width="0.109375" style="36" customWidth="1"/>
    <col min="4334" max="4334" width="0.33203125" style="36" customWidth="1"/>
    <col min="4335" max="4335" width="1.33203125" style="36" customWidth="1"/>
    <col min="4336" max="4573" width="11.5546875" style="36"/>
    <col min="4574" max="4574" width="3.88671875" style="36" customWidth="1"/>
    <col min="4575" max="4575" width="1.33203125" style="36" customWidth="1"/>
    <col min="4576" max="4576" width="3.44140625" style="36" customWidth="1"/>
    <col min="4577" max="4577" width="7.88671875" style="36" customWidth="1"/>
    <col min="4578" max="4578" width="12.5546875" style="36" customWidth="1"/>
    <col min="4579" max="4579" width="1.6640625" style="36" customWidth="1"/>
    <col min="4580" max="4580" width="20.88671875" style="36" customWidth="1"/>
    <col min="4581" max="4581" width="0.44140625" style="36" customWidth="1"/>
    <col min="4582" max="4582" width="0.5546875" style="36" customWidth="1"/>
    <col min="4583" max="4583" width="1.33203125" style="36" customWidth="1"/>
    <col min="4584" max="4584" width="23" style="36" customWidth="1"/>
    <col min="4585" max="4585" width="0.5546875" style="36" customWidth="1"/>
    <col min="4586" max="4586" width="1" style="36" customWidth="1"/>
    <col min="4587" max="4587" width="1.109375" style="36" customWidth="1"/>
    <col min="4588" max="4588" width="24.109375" style="36" customWidth="1"/>
    <col min="4589" max="4589" width="0.109375" style="36" customWidth="1"/>
    <col min="4590" max="4590" width="0.33203125" style="36" customWidth="1"/>
    <col min="4591" max="4591" width="1.33203125" style="36" customWidth="1"/>
    <col min="4592" max="4829" width="11.5546875" style="36"/>
    <col min="4830" max="4830" width="3.88671875" style="36" customWidth="1"/>
    <col min="4831" max="4831" width="1.33203125" style="36" customWidth="1"/>
    <col min="4832" max="4832" width="3.44140625" style="36" customWidth="1"/>
    <col min="4833" max="4833" width="7.88671875" style="36" customWidth="1"/>
    <col min="4834" max="4834" width="12.5546875" style="36" customWidth="1"/>
    <col min="4835" max="4835" width="1.6640625" style="36" customWidth="1"/>
    <col min="4836" max="4836" width="20.88671875" style="36" customWidth="1"/>
    <col min="4837" max="4837" width="0.44140625" style="36" customWidth="1"/>
    <col min="4838" max="4838" width="0.5546875" style="36" customWidth="1"/>
    <col min="4839" max="4839" width="1.33203125" style="36" customWidth="1"/>
    <col min="4840" max="4840" width="23" style="36" customWidth="1"/>
    <col min="4841" max="4841" width="0.5546875" style="36" customWidth="1"/>
    <col min="4842" max="4842" width="1" style="36" customWidth="1"/>
    <col min="4843" max="4843" width="1.109375" style="36" customWidth="1"/>
    <col min="4844" max="4844" width="24.109375" style="36" customWidth="1"/>
    <col min="4845" max="4845" width="0.109375" style="36" customWidth="1"/>
    <col min="4846" max="4846" width="0.33203125" style="36" customWidth="1"/>
    <col min="4847" max="4847" width="1.33203125" style="36" customWidth="1"/>
    <col min="4848" max="5085" width="11.5546875" style="36"/>
    <col min="5086" max="5086" width="3.88671875" style="36" customWidth="1"/>
    <col min="5087" max="5087" width="1.33203125" style="36" customWidth="1"/>
    <col min="5088" max="5088" width="3.44140625" style="36" customWidth="1"/>
    <col min="5089" max="5089" width="7.88671875" style="36" customWidth="1"/>
    <col min="5090" max="5090" width="12.5546875" style="36" customWidth="1"/>
    <col min="5091" max="5091" width="1.6640625" style="36" customWidth="1"/>
    <col min="5092" max="5092" width="20.88671875" style="36" customWidth="1"/>
    <col min="5093" max="5093" width="0.44140625" style="36" customWidth="1"/>
    <col min="5094" max="5094" width="0.5546875" style="36" customWidth="1"/>
    <col min="5095" max="5095" width="1.33203125" style="36" customWidth="1"/>
    <col min="5096" max="5096" width="23" style="36" customWidth="1"/>
    <col min="5097" max="5097" width="0.5546875" style="36" customWidth="1"/>
    <col min="5098" max="5098" width="1" style="36" customWidth="1"/>
    <col min="5099" max="5099" width="1.109375" style="36" customWidth="1"/>
    <col min="5100" max="5100" width="24.109375" style="36" customWidth="1"/>
    <col min="5101" max="5101" width="0.109375" style="36" customWidth="1"/>
    <col min="5102" max="5102" width="0.33203125" style="36" customWidth="1"/>
    <col min="5103" max="5103" width="1.33203125" style="36" customWidth="1"/>
    <col min="5104" max="5341" width="11.5546875" style="36"/>
    <col min="5342" max="5342" width="3.88671875" style="36" customWidth="1"/>
    <col min="5343" max="5343" width="1.33203125" style="36" customWidth="1"/>
    <col min="5344" max="5344" width="3.44140625" style="36" customWidth="1"/>
    <col min="5345" max="5345" width="7.88671875" style="36" customWidth="1"/>
    <col min="5346" max="5346" width="12.5546875" style="36" customWidth="1"/>
    <col min="5347" max="5347" width="1.6640625" style="36" customWidth="1"/>
    <col min="5348" max="5348" width="20.88671875" style="36" customWidth="1"/>
    <col min="5349" max="5349" width="0.44140625" style="36" customWidth="1"/>
    <col min="5350" max="5350" width="0.5546875" style="36" customWidth="1"/>
    <col min="5351" max="5351" width="1.33203125" style="36" customWidth="1"/>
    <col min="5352" max="5352" width="23" style="36" customWidth="1"/>
    <col min="5353" max="5353" width="0.5546875" style="36" customWidth="1"/>
    <col min="5354" max="5354" width="1" style="36" customWidth="1"/>
    <col min="5355" max="5355" width="1.109375" style="36" customWidth="1"/>
    <col min="5356" max="5356" width="24.109375" style="36" customWidth="1"/>
    <col min="5357" max="5357" width="0.109375" style="36" customWidth="1"/>
    <col min="5358" max="5358" width="0.33203125" style="36" customWidth="1"/>
    <col min="5359" max="5359" width="1.33203125" style="36" customWidth="1"/>
    <col min="5360" max="5597" width="11.5546875" style="36"/>
    <col min="5598" max="5598" width="3.88671875" style="36" customWidth="1"/>
    <col min="5599" max="5599" width="1.33203125" style="36" customWidth="1"/>
    <col min="5600" max="5600" width="3.44140625" style="36" customWidth="1"/>
    <col min="5601" max="5601" width="7.88671875" style="36" customWidth="1"/>
    <col min="5602" max="5602" width="12.5546875" style="36" customWidth="1"/>
    <col min="5603" max="5603" width="1.6640625" style="36" customWidth="1"/>
    <col min="5604" max="5604" width="20.88671875" style="36" customWidth="1"/>
    <col min="5605" max="5605" width="0.44140625" style="36" customWidth="1"/>
    <col min="5606" max="5606" width="0.5546875" style="36" customWidth="1"/>
    <col min="5607" max="5607" width="1.33203125" style="36" customWidth="1"/>
    <col min="5608" max="5608" width="23" style="36" customWidth="1"/>
    <col min="5609" max="5609" width="0.5546875" style="36" customWidth="1"/>
    <col min="5610" max="5610" width="1" style="36" customWidth="1"/>
    <col min="5611" max="5611" width="1.109375" style="36" customWidth="1"/>
    <col min="5612" max="5612" width="24.109375" style="36" customWidth="1"/>
    <col min="5613" max="5613" width="0.109375" style="36" customWidth="1"/>
    <col min="5614" max="5614" width="0.33203125" style="36" customWidth="1"/>
    <col min="5615" max="5615" width="1.33203125" style="36" customWidth="1"/>
    <col min="5616" max="5853" width="11.5546875" style="36"/>
    <col min="5854" max="5854" width="3.88671875" style="36" customWidth="1"/>
    <col min="5855" max="5855" width="1.33203125" style="36" customWidth="1"/>
    <col min="5856" max="5856" width="3.44140625" style="36" customWidth="1"/>
    <col min="5857" max="5857" width="7.88671875" style="36" customWidth="1"/>
    <col min="5858" max="5858" width="12.5546875" style="36" customWidth="1"/>
    <col min="5859" max="5859" width="1.6640625" style="36" customWidth="1"/>
    <col min="5860" max="5860" width="20.88671875" style="36" customWidth="1"/>
    <col min="5861" max="5861" width="0.44140625" style="36" customWidth="1"/>
    <col min="5862" max="5862" width="0.5546875" style="36" customWidth="1"/>
    <col min="5863" max="5863" width="1.33203125" style="36" customWidth="1"/>
    <col min="5864" max="5864" width="23" style="36" customWidth="1"/>
    <col min="5865" max="5865" width="0.5546875" style="36" customWidth="1"/>
    <col min="5866" max="5866" width="1" style="36" customWidth="1"/>
    <col min="5867" max="5867" width="1.109375" style="36" customWidth="1"/>
    <col min="5868" max="5868" width="24.109375" style="36" customWidth="1"/>
    <col min="5869" max="5869" width="0.109375" style="36" customWidth="1"/>
    <col min="5870" max="5870" width="0.33203125" style="36" customWidth="1"/>
    <col min="5871" max="5871" width="1.33203125" style="36" customWidth="1"/>
    <col min="5872" max="6109" width="11.5546875" style="36"/>
    <col min="6110" max="6110" width="3.88671875" style="36" customWidth="1"/>
    <col min="6111" max="6111" width="1.33203125" style="36" customWidth="1"/>
    <col min="6112" max="6112" width="3.44140625" style="36" customWidth="1"/>
    <col min="6113" max="6113" width="7.88671875" style="36" customWidth="1"/>
    <col min="6114" max="6114" width="12.5546875" style="36" customWidth="1"/>
    <col min="6115" max="6115" width="1.6640625" style="36" customWidth="1"/>
    <col min="6116" max="6116" width="20.88671875" style="36" customWidth="1"/>
    <col min="6117" max="6117" width="0.44140625" style="36" customWidth="1"/>
    <col min="6118" max="6118" width="0.5546875" style="36" customWidth="1"/>
    <col min="6119" max="6119" width="1.33203125" style="36" customWidth="1"/>
    <col min="6120" max="6120" width="23" style="36" customWidth="1"/>
    <col min="6121" max="6121" width="0.5546875" style="36" customWidth="1"/>
    <col min="6122" max="6122" width="1" style="36" customWidth="1"/>
    <col min="6123" max="6123" width="1.109375" style="36" customWidth="1"/>
    <col min="6124" max="6124" width="24.109375" style="36" customWidth="1"/>
    <col min="6125" max="6125" width="0.109375" style="36" customWidth="1"/>
    <col min="6126" max="6126" width="0.33203125" style="36" customWidth="1"/>
    <col min="6127" max="6127" width="1.33203125" style="36" customWidth="1"/>
    <col min="6128" max="6365" width="11.5546875" style="36"/>
    <col min="6366" max="6366" width="3.88671875" style="36" customWidth="1"/>
    <col min="6367" max="6367" width="1.33203125" style="36" customWidth="1"/>
    <col min="6368" max="6368" width="3.44140625" style="36" customWidth="1"/>
    <col min="6369" max="6369" width="7.88671875" style="36" customWidth="1"/>
    <col min="6370" max="6370" width="12.5546875" style="36" customWidth="1"/>
    <col min="6371" max="6371" width="1.6640625" style="36" customWidth="1"/>
    <col min="6372" max="6372" width="20.88671875" style="36" customWidth="1"/>
    <col min="6373" max="6373" width="0.44140625" style="36" customWidth="1"/>
    <col min="6374" max="6374" width="0.5546875" style="36" customWidth="1"/>
    <col min="6375" max="6375" width="1.33203125" style="36" customWidth="1"/>
    <col min="6376" max="6376" width="23" style="36" customWidth="1"/>
    <col min="6377" max="6377" width="0.5546875" style="36" customWidth="1"/>
    <col min="6378" max="6378" width="1" style="36" customWidth="1"/>
    <col min="6379" max="6379" width="1.109375" style="36" customWidth="1"/>
    <col min="6380" max="6380" width="24.109375" style="36" customWidth="1"/>
    <col min="6381" max="6381" width="0.109375" style="36" customWidth="1"/>
    <col min="6382" max="6382" width="0.33203125" style="36" customWidth="1"/>
    <col min="6383" max="6383" width="1.33203125" style="36" customWidth="1"/>
    <col min="6384" max="6621" width="11.5546875" style="36"/>
    <col min="6622" max="6622" width="3.88671875" style="36" customWidth="1"/>
    <col min="6623" max="6623" width="1.33203125" style="36" customWidth="1"/>
    <col min="6624" max="6624" width="3.44140625" style="36" customWidth="1"/>
    <col min="6625" max="6625" width="7.88671875" style="36" customWidth="1"/>
    <col min="6626" max="6626" width="12.5546875" style="36" customWidth="1"/>
    <col min="6627" max="6627" width="1.6640625" style="36" customWidth="1"/>
    <col min="6628" max="6628" width="20.88671875" style="36" customWidth="1"/>
    <col min="6629" max="6629" width="0.44140625" style="36" customWidth="1"/>
    <col min="6630" max="6630" width="0.5546875" style="36" customWidth="1"/>
    <col min="6631" max="6631" width="1.33203125" style="36" customWidth="1"/>
    <col min="6632" max="6632" width="23" style="36" customWidth="1"/>
    <col min="6633" max="6633" width="0.5546875" style="36" customWidth="1"/>
    <col min="6634" max="6634" width="1" style="36" customWidth="1"/>
    <col min="6635" max="6635" width="1.109375" style="36" customWidth="1"/>
    <col min="6636" max="6636" width="24.109375" style="36" customWidth="1"/>
    <col min="6637" max="6637" width="0.109375" style="36" customWidth="1"/>
    <col min="6638" max="6638" width="0.33203125" style="36" customWidth="1"/>
    <col min="6639" max="6639" width="1.33203125" style="36" customWidth="1"/>
    <col min="6640" max="6877" width="11.5546875" style="36"/>
    <col min="6878" max="6878" width="3.88671875" style="36" customWidth="1"/>
    <col min="6879" max="6879" width="1.33203125" style="36" customWidth="1"/>
    <col min="6880" max="6880" width="3.44140625" style="36" customWidth="1"/>
    <col min="6881" max="6881" width="7.88671875" style="36" customWidth="1"/>
    <col min="6882" max="6882" width="12.5546875" style="36" customWidth="1"/>
    <col min="6883" max="6883" width="1.6640625" style="36" customWidth="1"/>
    <col min="6884" max="6884" width="20.88671875" style="36" customWidth="1"/>
    <col min="6885" max="6885" width="0.44140625" style="36" customWidth="1"/>
    <col min="6886" max="6886" width="0.5546875" style="36" customWidth="1"/>
    <col min="6887" max="6887" width="1.33203125" style="36" customWidth="1"/>
    <col min="6888" max="6888" width="23" style="36" customWidth="1"/>
    <col min="6889" max="6889" width="0.5546875" style="36" customWidth="1"/>
    <col min="6890" max="6890" width="1" style="36" customWidth="1"/>
    <col min="6891" max="6891" width="1.109375" style="36" customWidth="1"/>
    <col min="6892" max="6892" width="24.109375" style="36" customWidth="1"/>
    <col min="6893" max="6893" width="0.109375" style="36" customWidth="1"/>
    <col min="6894" max="6894" width="0.33203125" style="36" customWidth="1"/>
    <col min="6895" max="6895" width="1.33203125" style="36" customWidth="1"/>
    <col min="6896" max="7133" width="11.5546875" style="36"/>
    <col min="7134" max="7134" width="3.88671875" style="36" customWidth="1"/>
    <col min="7135" max="7135" width="1.33203125" style="36" customWidth="1"/>
    <col min="7136" max="7136" width="3.44140625" style="36" customWidth="1"/>
    <col min="7137" max="7137" width="7.88671875" style="36" customWidth="1"/>
    <col min="7138" max="7138" width="12.5546875" style="36" customWidth="1"/>
    <col min="7139" max="7139" width="1.6640625" style="36" customWidth="1"/>
    <col min="7140" max="7140" width="20.88671875" style="36" customWidth="1"/>
    <col min="7141" max="7141" width="0.44140625" style="36" customWidth="1"/>
    <col min="7142" max="7142" width="0.5546875" style="36" customWidth="1"/>
    <col min="7143" max="7143" width="1.33203125" style="36" customWidth="1"/>
    <col min="7144" max="7144" width="23" style="36" customWidth="1"/>
    <col min="7145" max="7145" width="0.5546875" style="36" customWidth="1"/>
    <col min="7146" max="7146" width="1" style="36" customWidth="1"/>
    <col min="7147" max="7147" width="1.109375" style="36" customWidth="1"/>
    <col min="7148" max="7148" width="24.109375" style="36" customWidth="1"/>
    <col min="7149" max="7149" width="0.109375" style="36" customWidth="1"/>
    <col min="7150" max="7150" width="0.33203125" style="36" customWidth="1"/>
    <col min="7151" max="7151" width="1.33203125" style="36" customWidth="1"/>
    <col min="7152" max="7389" width="11.5546875" style="36"/>
    <col min="7390" max="7390" width="3.88671875" style="36" customWidth="1"/>
    <col min="7391" max="7391" width="1.33203125" style="36" customWidth="1"/>
    <col min="7392" max="7392" width="3.44140625" style="36" customWidth="1"/>
    <col min="7393" max="7393" width="7.88671875" style="36" customWidth="1"/>
    <col min="7394" max="7394" width="12.5546875" style="36" customWidth="1"/>
    <col min="7395" max="7395" width="1.6640625" style="36" customWidth="1"/>
    <col min="7396" max="7396" width="20.88671875" style="36" customWidth="1"/>
    <col min="7397" max="7397" width="0.44140625" style="36" customWidth="1"/>
    <col min="7398" max="7398" width="0.5546875" style="36" customWidth="1"/>
    <col min="7399" max="7399" width="1.33203125" style="36" customWidth="1"/>
    <col min="7400" max="7400" width="23" style="36" customWidth="1"/>
    <col min="7401" max="7401" width="0.5546875" style="36" customWidth="1"/>
    <col min="7402" max="7402" width="1" style="36" customWidth="1"/>
    <col min="7403" max="7403" width="1.109375" style="36" customWidth="1"/>
    <col min="7404" max="7404" width="24.109375" style="36" customWidth="1"/>
    <col min="7405" max="7405" width="0.109375" style="36" customWidth="1"/>
    <col min="7406" max="7406" width="0.33203125" style="36" customWidth="1"/>
    <col min="7407" max="7407" width="1.33203125" style="36" customWidth="1"/>
    <col min="7408" max="7645" width="11.5546875" style="36"/>
    <col min="7646" max="7646" width="3.88671875" style="36" customWidth="1"/>
    <col min="7647" max="7647" width="1.33203125" style="36" customWidth="1"/>
    <col min="7648" max="7648" width="3.44140625" style="36" customWidth="1"/>
    <col min="7649" max="7649" width="7.88671875" style="36" customWidth="1"/>
    <col min="7650" max="7650" width="12.5546875" style="36" customWidth="1"/>
    <col min="7651" max="7651" width="1.6640625" style="36" customWidth="1"/>
    <col min="7652" max="7652" width="20.88671875" style="36" customWidth="1"/>
    <col min="7653" max="7653" width="0.44140625" style="36" customWidth="1"/>
    <col min="7654" max="7654" width="0.5546875" style="36" customWidth="1"/>
    <col min="7655" max="7655" width="1.33203125" style="36" customWidth="1"/>
    <col min="7656" max="7656" width="23" style="36" customWidth="1"/>
    <col min="7657" max="7657" width="0.5546875" style="36" customWidth="1"/>
    <col min="7658" max="7658" width="1" style="36" customWidth="1"/>
    <col min="7659" max="7659" width="1.109375" style="36" customWidth="1"/>
    <col min="7660" max="7660" width="24.109375" style="36" customWidth="1"/>
    <col min="7661" max="7661" width="0.109375" style="36" customWidth="1"/>
    <col min="7662" max="7662" width="0.33203125" style="36" customWidth="1"/>
    <col min="7663" max="7663" width="1.33203125" style="36" customWidth="1"/>
    <col min="7664" max="7901" width="11.5546875" style="36"/>
    <col min="7902" max="7902" width="3.88671875" style="36" customWidth="1"/>
    <col min="7903" max="7903" width="1.33203125" style="36" customWidth="1"/>
    <col min="7904" max="7904" width="3.44140625" style="36" customWidth="1"/>
    <col min="7905" max="7905" width="7.88671875" style="36" customWidth="1"/>
    <col min="7906" max="7906" width="12.5546875" style="36" customWidth="1"/>
    <col min="7907" max="7907" width="1.6640625" style="36" customWidth="1"/>
    <col min="7908" max="7908" width="20.88671875" style="36" customWidth="1"/>
    <col min="7909" max="7909" width="0.44140625" style="36" customWidth="1"/>
    <col min="7910" max="7910" width="0.5546875" style="36" customWidth="1"/>
    <col min="7911" max="7911" width="1.33203125" style="36" customWidth="1"/>
    <col min="7912" max="7912" width="23" style="36" customWidth="1"/>
    <col min="7913" max="7913" width="0.5546875" style="36" customWidth="1"/>
    <col min="7914" max="7914" width="1" style="36" customWidth="1"/>
    <col min="7915" max="7915" width="1.109375" style="36" customWidth="1"/>
    <col min="7916" max="7916" width="24.109375" style="36" customWidth="1"/>
    <col min="7917" max="7917" width="0.109375" style="36" customWidth="1"/>
    <col min="7918" max="7918" width="0.33203125" style="36" customWidth="1"/>
    <col min="7919" max="7919" width="1.33203125" style="36" customWidth="1"/>
    <col min="7920" max="8157" width="11.5546875" style="36"/>
    <col min="8158" max="8158" width="3.88671875" style="36" customWidth="1"/>
    <col min="8159" max="8159" width="1.33203125" style="36" customWidth="1"/>
    <col min="8160" max="8160" width="3.44140625" style="36" customWidth="1"/>
    <col min="8161" max="8161" width="7.88671875" style="36" customWidth="1"/>
    <col min="8162" max="8162" width="12.5546875" style="36" customWidth="1"/>
    <col min="8163" max="8163" width="1.6640625" style="36" customWidth="1"/>
    <col min="8164" max="8164" width="20.88671875" style="36" customWidth="1"/>
    <col min="8165" max="8165" width="0.44140625" style="36" customWidth="1"/>
    <col min="8166" max="8166" width="0.5546875" style="36" customWidth="1"/>
    <col min="8167" max="8167" width="1.33203125" style="36" customWidth="1"/>
    <col min="8168" max="8168" width="23" style="36" customWidth="1"/>
    <col min="8169" max="8169" width="0.5546875" style="36" customWidth="1"/>
    <col min="8170" max="8170" width="1" style="36" customWidth="1"/>
    <col min="8171" max="8171" width="1.109375" style="36" customWidth="1"/>
    <col min="8172" max="8172" width="24.109375" style="36" customWidth="1"/>
    <col min="8173" max="8173" width="0.109375" style="36" customWidth="1"/>
    <col min="8174" max="8174" width="0.33203125" style="36" customWidth="1"/>
    <col min="8175" max="8175" width="1.33203125" style="36" customWidth="1"/>
    <col min="8176" max="8413" width="11.5546875" style="36"/>
    <col min="8414" max="8414" width="3.88671875" style="36" customWidth="1"/>
    <col min="8415" max="8415" width="1.33203125" style="36" customWidth="1"/>
    <col min="8416" max="8416" width="3.44140625" style="36" customWidth="1"/>
    <col min="8417" max="8417" width="7.88671875" style="36" customWidth="1"/>
    <col min="8418" max="8418" width="12.5546875" style="36" customWidth="1"/>
    <col min="8419" max="8419" width="1.6640625" style="36" customWidth="1"/>
    <col min="8420" max="8420" width="20.88671875" style="36" customWidth="1"/>
    <col min="8421" max="8421" width="0.44140625" style="36" customWidth="1"/>
    <col min="8422" max="8422" width="0.5546875" style="36" customWidth="1"/>
    <col min="8423" max="8423" width="1.33203125" style="36" customWidth="1"/>
    <col min="8424" max="8424" width="23" style="36" customWidth="1"/>
    <col min="8425" max="8425" width="0.5546875" style="36" customWidth="1"/>
    <col min="8426" max="8426" width="1" style="36" customWidth="1"/>
    <col min="8427" max="8427" width="1.109375" style="36" customWidth="1"/>
    <col min="8428" max="8428" width="24.109375" style="36" customWidth="1"/>
    <col min="8429" max="8429" width="0.109375" style="36" customWidth="1"/>
    <col min="8430" max="8430" width="0.33203125" style="36" customWidth="1"/>
    <col min="8431" max="8431" width="1.33203125" style="36" customWidth="1"/>
    <col min="8432" max="8669" width="11.5546875" style="36"/>
    <col min="8670" max="8670" width="3.88671875" style="36" customWidth="1"/>
    <col min="8671" max="8671" width="1.33203125" style="36" customWidth="1"/>
    <col min="8672" max="8672" width="3.44140625" style="36" customWidth="1"/>
    <col min="8673" max="8673" width="7.88671875" style="36" customWidth="1"/>
    <col min="8674" max="8674" width="12.5546875" style="36" customWidth="1"/>
    <col min="8675" max="8675" width="1.6640625" style="36" customWidth="1"/>
    <col min="8676" max="8676" width="20.88671875" style="36" customWidth="1"/>
    <col min="8677" max="8677" width="0.44140625" style="36" customWidth="1"/>
    <col min="8678" max="8678" width="0.5546875" style="36" customWidth="1"/>
    <col min="8679" max="8679" width="1.33203125" style="36" customWidth="1"/>
    <col min="8680" max="8680" width="23" style="36" customWidth="1"/>
    <col min="8681" max="8681" width="0.5546875" style="36" customWidth="1"/>
    <col min="8682" max="8682" width="1" style="36" customWidth="1"/>
    <col min="8683" max="8683" width="1.109375" style="36" customWidth="1"/>
    <col min="8684" max="8684" width="24.109375" style="36" customWidth="1"/>
    <col min="8685" max="8685" width="0.109375" style="36" customWidth="1"/>
    <col min="8686" max="8686" width="0.33203125" style="36" customWidth="1"/>
    <col min="8687" max="8687" width="1.33203125" style="36" customWidth="1"/>
    <col min="8688" max="8925" width="11.5546875" style="36"/>
    <col min="8926" max="8926" width="3.88671875" style="36" customWidth="1"/>
    <col min="8927" max="8927" width="1.33203125" style="36" customWidth="1"/>
    <col min="8928" max="8928" width="3.44140625" style="36" customWidth="1"/>
    <col min="8929" max="8929" width="7.88671875" style="36" customWidth="1"/>
    <col min="8930" max="8930" width="12.5546875" style="36" customWidth="1"/>
    <col min="8931" max="8931" width="1.6640625" style="36" customWidth="1"/>
    <col min="8932" max="8932" width="20.88671875" style="36" customWidth="1"/>
    <col min="8933" max="8933" width="0.44140625" style="36" customWidth="1"/>
    <col min="8934" max="8934" width="0.5546875" style="36" customWidth="1"/>
    <col min="8935" max="8935" width="1.33203125" style="36" customWidth="1"/>
    <col min="8936" max="8936" width="23" style="36" customWidth="1"/>
    <col min="8937" max="8937" width="0.5546875" style="36" customWidth="1"/>
    <col min="8938" max="8938" width="1" style="36" customWidth="1"/>
    <col min="8939" max="8939" width="1.109375" style="36" customWidth="1"/>
    <col min="8940" max="8940" width="24.109375" style="36" customWidth="1"/>
    <col min="8941" max="8941" width="0.109375" style="36" customWidth="1"/>
    <col min="8942" max="8942" width="0.33203125" style="36" customWidth="1"/>
    <col min="8943" max="8943" width="1.33203125" style="36" customWidth="1"/>
    <col min="8944" max="9181" width="11.5546875" style="36"/>
    <col min="9182" max="9182" width="3.88671875" style="36" customWidth="1"/>
    <col min="9183" max="9183" width="1.33203125" style="36" customWidth="1"/>
    <col min="9184" max="9184" width="3.44140625" style="36" customWidth="1"/>
    <col min="9185" max="9185" width="7.88671875" style="36" customWidth="1"/>
    <col min="9186" max="9186" width="12.5546875" style="36" customWidth="1"/>
    <col min="9187" max="9187" width="1.6640625" style="36" customWidth="1"/>
    <col min="9188" max="9188" width="20.88671875" style="36" customWidth="1"/>
    <col min="9189" max="9189" width="0.44140625" style="36" customWidth="1"/>
    <col min="9190" max="9190" width="0.5546875" style="36" customWidth="1"/>
    <col min="9191" max="9191" width="1.33203125" style="36" customWidth="1"/>
    <col min="9192" max="9192" width="23" style="36" customWidth="1"/>
    <col min="9193" max="9193" width="0.5546875" style="36" customWidth="1"/>
    <col min="9194" max="9194" width="1" style="36" customWidth="1"/>
    <col min="9195" max="9195" width="1.109375" style="36" customWidth="1"/>
    <col min="9196" max="9196" width="24.109375" style="36" customWidth="1"/>
    <col min="9197" max="9197" width="0.109375" style="36" customWidth="1"/>
    <col min="9198" max="9198" width="0.33203125" style="36" customWidth="1"/>
    <col min="9199" max="9199" width="1.33203125" style="36" customWidth="1"/>
    <col min="9200" max="9437" width="11.5546875" style="36"/>
    <col min="9438" max="9438" width="3.88671875" style="36" customWidth="1"/>
    <col min="9439" max="9439" width="1.33203125" style="36" customWidth="1"/>
    <col min="9440" max="9440" width="3.44140625" style="36" customWidth="1"/>
    <col min="9441" max="9441" width="7.88671875" style="36" customWidth="1"/>
    <col min="9442" max="9442" width="12.5546875" style="36" customWidth="1"/>
    <col min="9443" max="9443" width="1.6640625" style="36" customWidth="1"/>
    <col min="9444" max="9444" width="20.88671875" style="36" customWidth="1"/>
    <col min="9445" max="9445" width="0.44140625" style="36" customWidth="1"/>
    <col min="9446" max="9446" width="0.5546875" style="36" customWidth="1"/>
    <col min="9447" max="9447" width="1.33203125" style="36" customWidth="1"/>
    <col min="9448" max="9448" width="23" style="36" customWidth="1"/>
    <col min="9449" max="9449" width="0.5546875" style="36" customWidth="1"/>
    <col min="9450" max="9450" width="1" style="36" customWidth="1"/>
    <col min="9451" max="9451" width="1.109375" style="36" customWidth="1"/>
    <col min="9452" max="9452" width="24.109375" style="36" customWidth="1"/>
    <col min="9453" max="9453" width="0.109375" style="36" customWidth="1"/>
    <col min="9454" max="9454" width="0.33203125" style="36" customWidth="1"/>
    <col min="9455" max="9455" width="1.33203125" style="36" customWidth="1"/>
    <col min="9456" max="9693" width="11.5546875" style="36"/>
    <col min="9694" max="9694" width="3.88671875" style="36" customWidth="1"/>
    <col min="9695" max="9695" width="1.33203125" style="36" customWidth="1"/>
    <col min="9696" max="9696" width="3.44140625" style="36" customWidth="1"/>
    <col min="9697" max="9697" width="7.88671875" style="36" customWidth="1"/>
    <col min="9698" max="9698" width="12.5546875" style="36" customWidth="1"/>
    <col min="9699" max="9699" width="1.6640625" style="36" customWidth="1"/>
    <col min="9700" max="9700" width="20.88671875" style="36" customWidth="1"/>
    <col min="9701" max="9701" width="0.44140625" style="36" customWidth="1"/>
    <col min="9702" max="9702" width="0.5546875" style="36" customWidth="1"/>
    <col min="9703" max="9703" width="1.33203125" style="36" customWidth="1"/>
    <col min="9704" max="9704" width="23" style="36" customWidth="1"/>
    <col min="9705" max="9705" width="0.5546875" style="36" customWidth="1"/>
    <col min="9706" max="9706" width="1" style="36" customWidth="1"/>
    <col min="9707" max="9707" width="1.109375" style="36" customWidth="1"/>
    <col min="9708" max="9708" width="24.109375" style="36" customWidth="1"/>
    <col min="9709" max="9709" width="0.109375" style="36" customWidth="1"/>
    <col min="9710" max="9710" width="0.33203125" style="36" customWidth="1"/>
    <col min="9711" max="9711" width="1.33203125" style="36" customWidth="1"/>
    <col min="9712" max="9949" width="11.5546875" style="36"/>
    <col min="9950" max="9950" width="3.88671875" style="36" customWidth="1"/>
    <col min="9951" max="9951" width="1.33203125" style="36" customWidth="1"/>
    <col min="9952" max="9952" width="3.44140625" style="36" customWidth="1"/>
    <col min="9953" max="9953" width="7.88671875" style="36" customWidth="1"/>
    <col min="9954" max="9954" width="12.5546875" style="36" customWidth="1"/>
    <col min="9955" max="9955" width="1.6640625" style="36" customWidth="1"/>
    <col min="9956" max="9956" width="20.88671875" style="36" customWidth="1"/>
    <col min="9957" max="9957" width="0.44140625" style="36" customWidth="1"/>
    <col min="9958" max="9958" width="0.5546875" style="36" customWidth="1"/>
    <col min="9959" max="9959" width="1.33203125" style="36" customWidth="1"/>
    <col min="9960" max="9960" width="23" style="36" customWidth="1"/>
    <col min="9961" max="9961" width="0.5546875" style="36" customWidth="1"/>
    <col min="9962" max="9962" width="1" style="36" customWidth="1"/>
    <col min="9963" max="9963" width="1.109375" style="36" customWidth="1"/>
    <col min="9964" max="9964" width="24.109375" style="36" customWidth="1"/>
    <col min="9965" max="9965" width="0.109375" style="36" customWidth="1"/>
    <col min="9966" max="9966" width="0.33203125" style="36" customWidth="1"/>
    <col min="9967" max="9967" width="1.33203125" style="36" customWidth="1"/>
    <col min="9968" max="10205" width="11.5546875" style="36"/>
    <col min="10206" max="10206" width="3.88671875" style="36" customWidth="1"/>
    <col min="10207" max="10207" width="1.33203125" style="36" customWidth="1"/>
    <col min="10208" max="10208" width="3.44140625" style="36" customWidth="1"/>
    <col min="10209" max="10209" width="7.88671875" style="36" customWidth="1"/>
    <col min="10210" max="10210" width="12.5546875" style="36" customWidth="1"/>
    <col min="10211" max="10211" width="1.6640625" style="36" customWidth="1"/>
    <col min="10212" max="10212" width="20.88671875" style="36" customWidth="1"/>
    <col min="10213" max="10213" width="0.44140625" style="36" customWidth="1"/>
    <col min="10214" max="10214" width="0.5546875" style="36" customWidth="1"/>
    <col min="10215" max="10215" width="1.33203125" style="36" customWidth="1"/>
    <col min="10216" max="10216" width="23" style="36" customWidth="1"/>
    <col min="10217" max="10217" width="0.5546875" style="36" customWidth="1"/>
    <col min="10218" max="10218" width="1" style="36" customWidth="1"/>
    <col min="10219" max="10219" width="1.109375" style="36" customWidth="1"/>
    <col min="10220" max="10220" width="24.109375" style="36" customWidth="1"/>
    <col min="10221" max="10221" width="0.109375" style="36" customWidth="1"/>
    <col min="10222" max="10222" width="0.33203125" style="36" customWidth="1"/>
    <col min="10223" max="10223" width="1.33203125" style="36" customWidth="1"/>
    <col min="10224" max="10461" width="11.5546875" style="36"/>
    <col min="10462" max="10462" width="3.88671875" style="36" customWidth="1"/>
    <col min="10463" max="10463" width="1.33203125" style="36" customWidth="1"/>
    <col min="10464" max="10464" width="3.44140625" style="36" customWidth="1"/>
    <col min="10465" max="10465" width="7.88671875" style="36" customWidth="1"/>
    <col min="10466" max="10466" width="12.5546875" style="36" customWidth="1"/>
    <col min="10467" max="10467" width="1.6640625" style="36" customWidth="1"/>
    <col min="10468" max="10468" width="20.88671875" style="36" customWidth="1"/>
    <col min="10469" max="10469" width="0.44140625" style="36" customWidth="1"/>
    <col min="10470" max="10470" width="0.5546875" style="36" customWidth="1"/>
    <col min="10471" max="10471" width="1.33203125" style="36" customWidth="1"/>
    <col min="10472" max="10472" width="23" style="36" customWidth="1"/>
    <col min="10473" max="10473" width="0.5546875" style="36" customWidth="1"/>
    <col min="10474" max="10474" width="1" style="36" customWidth="1"/>
    <col min="10475" max="10475" width="1.109375" style="36" customWidth="1"/>
    <col min="10476" max="10476" width="24.109375" style="36" customWidth="1"/>
    <col min="10477" max="10477" width="0.109375" style="36" customWidth="1"/>
    <col min="10478" max="10478" width="0.33203125" style="36" customWidth="1"/>
    <col min="10479" max="10479" width="1.33203125" style="36" customWidth="1"/>
    <col min="10480" max="10717" width="11.5546875" style="36"/>
    <col min="10718" max="10718" width="3.88671875" style="36" customWidth="1"/>
    <col min="10719" max="10719" width="1.33203125" style="36" customWidth="1"/>
    <col min="10720" max="10720" width="3.44140625" style="36" customWidth="1"/>
    <col min="10721" max="10721" width="7.88671875" style="36" customWidth="1"/>
    <col min="10722" max="10722" width="12.5546875" style="36" customWidth="1"/>
    <col min="10723" max="10723" width="1.6640625" style="36" customWidth="1"/>
    <col min="10724" max="10724" width="20.88671875" style="36" customWidth="1"/>
    <col min="10725" max="10725" width="0.44140625" style="36" customWidth="1"/>
    <col min="10726" max="10726" width="0.5546875" style="36" customWidth="1"/>
    <col min="10727" max="10727" width="1.33203125" style="36" customWidth="1"/>
    <col min="10728" max="10728" width="23" style="36" customWidth="1"/>
    <col min="10729" max="10729" width="0.5546875" style="36" customWidth="1"/>
    <col min="10730" max="10730" width="1" style="36" customWidth="1"/>
    <col min="10731" max="10731" width="1.109375" style="36" customWidth="1"/>
    <col min="10732" max="10732" width="24.109375" style="36" customWidth="1"/>
    <col min="10733" max="10733" width="0.109375" style="36" customWidth="1"/>
    <col min="10734" max="10734" width="0.33203125" style="36" customWidth="1"/>
    <col min="10735" max="10735" width="1.33203125" style="36" customWidth="1"/>
    <col min="10736" max="10973" width="11.5546875" style="36"/>
    <col min="10974" max="10974" width="3.88671875" style="36" customWidth="1"/>
    <col min="10975" max="10975" width="1.33203125" style="36" customWidth="1"/>
    <col min="10976" max="10976" width="3.44140625" style="36" customWidth="1"/>
    <col min="10977" max="10977" width="7.88671875" style="36" customWidth="1"/>
    <col min="10978" max="10978" width="12.5546875" style="36" customWidth="1"/>
    <col min="10979" max="10979" width="1.6640625" style="36" customWidth="1"/>
    <col min="10980" max="10980" width="20.88671875" style="36" customWidth="1"/>
    <col min="10981" max="10981" width="0.44140625" style="36" customWidth="1"/>
    <col min="10982" max="10982" width="0.5546875" style="36" customWidth="1"/>
    <col min="10983" max="10983" width="1.33203125" style="36" customWidth="1"/>
    <col min="10984" max="10984" width="23" style="36" customWidth="1"/>
    <col min="10985" max="10985" width="0.5546875" style="36" customWidth="1"/>
    <col min="10986" max="10986" width="1" style="36" customWidth="1"/>
    <col min="10987" max="10987" width="1.109375" style="36" customWidth="1"/>
    <col min="10988" max="10988" width="24.109375" style="36" customWidth="1"/>
    <col min="10989" max="10989" width="0.109375" style="36" customWidth="1"/>
    <col min="10990" max="10990" width="0.33203125" style="36" customWidth="1"/>
    <col min="10991" max="10991" width="1.33203125" style="36" customWidth="1"/>
    <col min="10992" max="11229" width="11.5546875" style="36"/>
    <col min="11230" max="11230" width="3.88671875" style="36" customWidth="1"/>
    <col min="11231" max="11231" width="1.33203125" style="36" customWidth="1"/>
    <col min="11232" max="11232" width="3.44140625" style="36" customWidth="1"/>
    <col min="11233" max="11233" width="7.88671875" style="36" customWidth="1"/>
    <col min="11234" max="11234" width="12.5546875" style="36" customWidth="1"/>
    <col min="11235" max="11235" width="1.6640625" style="36" customWidth="1"/>
    <col min="11236" max="11236" width="20.88671875" style="36" customWidth="1"/>
    <col min="11237" max="11237" width="0.44140625" style="36" customWidth="1"/>
    <col min="11238" max="11238" width="0.5546875" style="36" customWidth="1"/>
    <col min="11239" max="11239" width="1.33203125" style="36" customWidth="1"/>
    <col min="11240" max="11240" width="23" style="36" customWidth="1"/>
    <col min="11241" max="11241" width="0.5546875" style="36" customWidth="1"/>
    <col min="11242" max="11242" width="1" style="36" customWidth="1"/>
    <col min="11243" max="11243" width="1.109375" style="36" customWidth="1"/>
    <col min="11244" max="11244" width="24.109375" style="36" customWidth="1"/>
    <col min="11245" max="11245" width="0.109375" style="36" customWidth="1"/>
    <col min="11246" max="11246" width="0.33203125" style="36" customWidth="1"/>
    <col min="11247" max="11247" width="1.33203125" style="36" customWidth="1"/>
    <col min="11248" max="11485" width="11.5546875" style="36"/>
    <col min="11486" max="11486" width="3.88671875" style="36" customWidth="1"/>
    <col min="11487" max="11487" width="1.33203125" style="36" customWidth="1"/>
    <col min="11488" max="11488" width="3.44140625" style="36" customWidth="1"/>
    <col min="11489" max="11489" width="7.88671875" style="36" customWidth="1"/>
    <col min="11490" max="11490" width="12.5546875" style="36" customWidth="1"/>
    <col min="11491" max="11491" width="1.6640625" style="36" customWidth="1"/>
    <col min="11492" max="11492" width="20.88671875" style="36" customWidth="1"/>
    <col min="11493" max="11493" width="0.44140625" style="36" customWidth="1"/>
    <col min="11494" max="11494" width="0.5546875" style="36" customWidth="1"/>
    <col min="11495" max="11495" width="1.33203125" style="36" customWidth="1"/>
    <col min="11496" max="11496" width="23" style="36" customWidth="1"/>
    <col min="11497" max="11497" width="0.5546875" style="36" customWidth="1"/>
    <col min="11498" max="11498" width="1" style="36" customWidth="1"/>
    <col min="11499" max="11499" width="1.109375" style="36" customWidth="1"/>
    <col min="11500" max="11500" width="24.109375" style="36" customWidth="1"/>
    <col min="11501" max="11501" width="0.109375" style="36" customWidth="1"/>
    <col min="11502" max="11502" width="0.33203125" style="36" customWidth="1"/>
    <col min="11503" max="11503" width="1.33203125" style="36" customWidth="1"/>
    <col min="11504" max="11741" width="11.5546875" style="36"/>
    <col min="11742" max="11742" width="3.88671875" style="36" customWidth="1"/>
    <col min="11743" max="11743" width="1.33203125" style="36" customWidth="1"/>
    <col min="11744" max="11744" width="3.44140625" style="36" customWidth="1"/>
    <col min="11745" max="11745" width="7.88671875" style="36" customWidth="1"/>
    <col min="11746" max="11746" width="12.5546875" style="36" customWidth="1"/>
    <col min="11747" max="11747" width="1.6640625" style="36" customWidth="1"/>
    <col min="11748" max="11748" width="20.88671875" style="36" customWidth="1"/>
    <col min="11749" max="11749" width="0.44140625" style="36" customWidth="1"/>
    <col min="11750" max="11750" width="0.5546875" style="36" customWidth="1"/>
    <col min="11751" max="11751" width="1.33203125" style="36" customWidth="1"/>
    <col min="11752" max="11752" width="23" style="36" customWidth="1"/>
    <col min="11753" max="11753" width="0.5546875" style="36" customWidth="1"/>
    <col min="11754" max="11754" width="1" style="36" customWidth="1"/>
    <col min="11755" max="11755" width="1.109375" style="36" customWidth="1"/>
    <col min="11756" max="11756" width="24.109375" style="36" customWidth="1"/>
    <col min="11757" max="11757" width="0.109375" style="36" customWidth="1"/>
    <col min="11758" max="11758" width="0.33203125" style="36" customWidth="1"/>
    <col min="11759" max="11759" width="1.33203125" style="36" customWidth="1"/>
    <col min="11760" max="11997" width="11.5546875" style="36"/>
    <col min="11998" max="11998" width="3.88671875" style="36" customWidth="1"/>
    <col min="11999" max="11999" width="1.33203125" style="36" customWidth="1"/>
    <col min="12000" max="12000" width="3.44140625" style="36" customWidth="1"/>
    <col min="12001" max="12001" width="7.88671875" style="36" customWidth="1"/>
    <col min="12002" max="12002" width="12.5546875" style="36" customWidth="1"/>
    <col min="12003" max="12003" width="1.6640625" style="36" customWidth="1"/>
    <col min="12004" max="12004" width="20.88671875" style="36" customWidth="1"/>
    <col min="12005" max="12005" width="0.44140625" style="36" customWidth="1"/>
    <col min="12006" max="12006" width="0.5546875" style="36" customWidth="1"/>
    <col min="12007" max="12007" width="1.33203125" style="36" customWidth="1"/>
    <col min="12008" max="12008" width="23" style="36" customWidth="1"/>
    <col min="12009" max="12009" width="0.5546875" style="36" customWidth="1"/>
    <col min="12010" max="12010" width="1" style="36" customWidth="1"/>
    <col min="12011" max="12011" width="1.109375" style="36" customWidth="1"/>
    <col min="12012" max="12012" width="24.109375" style="36" customWidth="1"/>
    <col min="12013" max="12013" width="0.109375" style="36" customWidth="1"/>
    <col min="12014" max="12014" width="0.33203125" style="36" customWidth="1"/>
    <col min="12015" max="12015" width="1.33203125" style="36" customWidth="1"/>
    <col min="12016" max="12253" width="11.5546875" style="36"/>
    <col min="12254" max="12254" width="3.88671875" style="36" customWidth="1"/>
    <col min="12255" max="12255" width="1.33203125" style="36" customWidth="1"/>
    <col min="12256" max="12256" width="3.44140625" style="36" customWidth="1"/>
    <col min="12257" max="12257" width="7.88671875" style="36" customWidth="1"/>
    <col min="12258" max="12258" width="12.5546875" style="36" customWidth="1"/>
    <col min="12259" max="12259" width="1.6640625" style="36" customWidth="1"/>
    <col min="12260" max="12260" width="20.88671875" style="36" customWidth="1"/>
    <col min="12261" max="12261" width="0.44140625" style="36" customWidth="1"/>
    <col min="12262" max="12262" width="0.5546875" style="36" customWidth="1"/>
    <col min="12263" max="12263" width="1.33203125" style="36" customWidth="1"/>
    <col min="12264" max="12264" width="23" style="36" customWidth="1"/>
    <col min="12265" max="12265" width="0.5546875" style="36" customWidth="1"/>
    <col min="12266" max="12266" width="1" style="36" customWidth="1"/>
    <col min="12267" max="12267" width="1.109375" style="36" customWidth="1"/>
    <col min="12268" max="12268" width="24.109375" style="36" customWidth="1"/>
    <col min="12269" max="12269" width="0.109375" style="36" customWidth="1"/>
    <col min="12270" max="12270" width="0.33203125" style="36" customWidth="1"/>
    <col min="12271" max="12271" width="1.33203125" style="36" customWidth="1"/>
    <col min="12272" max="12509" width="11.5546875" style="36"/>
    <col min="12510" max="12510" width="3.88671875" style="36" customWidth="1"/>
    <col min="12511" max="12511" width="1.33203125" style="36" customWidth="1"/>
    <col min="12512" max="12512" width="3.44140625" style="36" customWidth="1"/>
    <col min="12513" max="12513" width="7.88671875" style="36" customWidth="1"/>
    <col min="12514" max="12514" width="12.5546875" style="36" customWidth="1"/>
    <col min="12515" max="12515" width="1.6640625" style="36" customWidth="1"/>
    <col min="12516" max="12516" width="20.88671875" style="36" customWidth="1"/>
    <col min="12517" max="12517" width="0.44140625" style="36" customWidth="1"/>
    <col min="12518" max="12518" width="0.5546875" style="36" customWidth="1"/>
    <col min="12519" max="12519" width="1.33203125" style="36" customWidth="1"/>
    <col min="12520" max="12520" width="23" style="36" customWidth="1"/>
    <col min="12521" max="12521" width="0.5546875" style="36" customWidth="1"/>
    <col min="12522" max="12522" width="1" style="36" customWidth="1"/>
    <col min="12523" max="12523" width="1.109375" style="36" customWidth="1"/>
    <col min="12524" max="12524" width="24.109375" style="36" customWidth="1"/>
    <col min="12525" max="12525" width="0.109375" style="36" customWidth="1"/>
    <col min="12526" max="12526" width="0.33203125" style="36" customWidth="1"/>
    <col min="12527" max="12527" width="1.33203125" style="36" customWidth="1"/>
    <col min="12528" max="12765" width="11.5546875" style="36"/>
    <col min="12766" max="12766" width="3.88671875" style="36" customWidth="1"/>
    <col min="12767" max="12767" width="1.33203125" style="36" customWidth="1"/>
    <col min="12768" max="12768" width="3.44140625" style="36" customWidth="1"/>
    <col min="12769" max="12769" width="7.88671875" style="36" customWidth="1"/>
    <col min="12770" max="12770" width="12.5546875" style="36" customWidth="1"/>
    <col min="12771" max="12771" width="1.6640625" style="36" customWidth="1"/>
    <col min="12772" max="12772" width="20.88671875" style="36" customWidth="1"/>
    <col min="12773" max="12773" width="0.44140625" style="36" customWidth="1"/>
    <col min="12774" max="12774" width="0.5546875" style="36" customWidth="1"/>
    <col min="12775" max="12775" width="1.33203125" style="36" customWidth="1"/>
    <col min="12776" max="12776" width="23" style="36" customWidth="1"/>
    <col min="12777" max="12777" width="0.5546875" style="36" customWidth="1"/>
    <col min="12778" max="12778" width="1" style="36" customWidth="1"/>
    <col min="12779" max="12779" width="1.109375" style="36" customWidth="1"/>
    <col min="12780" max="12780" width="24.109375" style="36" customWidth="1"/>
    <col min="12781" max="12781" width="0.109375" style="36" customWidth="1"/>
    <col min="12782" max="12782" width="0.33203125" style="36" customWidth="1"/>
    <col min="12783" max="12783" width="1.33203125" style="36" customWidth="1"/>
    <col min="12784" max="13021" width="11.5546875" style="36"/>
    <col min="13022" max="13022" width="3.88671875" style="36" customWidth="1"/>
    <col min="13023" max="13023" width="1.33203125" style="36" customWidth="1"/>
    <col min="13024" max="13024" width="3.44140625" style="36" customWidth="1"/>
    <col min="13025" max="13025" width="7.88671875" style="36" customWidth="1"/>
    <col min="13026" max="13026" width="12.5546875" style="36" customWidth="1"/>
    <col min="13027" max="13027" width="1.6640625" style="36" customWidth="1"/>
    <col min="13028" max="13028" width="20.88671875" style="36" customWidth="1"/>
    <col min="13029" max="13029" width="0.44140625" style="36" customWidth="1"/>
    <col min="13030" max="13030" width="0.5546875" style="36" customWidth="1"/>
    <col min="13031" max="13031" width="1.33203125" style="36" customWidth="1"/>
    <col min="13032" max="13032" width="23" style="36" customWidth="1"/>
    <col min="13033" max="13033" width="0.5546875" style="36" customWidth="1"/>
    <col min="13034" max="13034" width="1" style="36" customWidth="1"/>
    <col min="13035" max="13035" width="1.109375" style="36" customWidth="1"/>
    <col min="13036" max="13036" width="24.109375" style="36" customWidth="1"/>
    <col min="13037" max="13037" width="0.109375" style="36" customWidth="1"/>
    <col min="13038" max="13038" width="0.33203125" style="36" customWidth="1"/>
    <col min="13039" max="13039" width="1.33203125" style="36" customWidth="1"/>
    <col min="13040" max="13277" width="11.5546875" style="36"/>
    <col min="13278" max="13278" width="3.88671875" style="36" customWidth="1"/>
    <col min="13279" max="13279" width="1.33203125" style="36" customWidth="1"/>
    <col min="13280" max="13280" width="3.44140625" style="36" customWidth="1"/>
    <col min="13281" max="13281" width="7.88671875" style="36" customWidth="1"/>
    <col min="13282" max="13282" width="12.5546875" style="36" customWidth="1"/>
    <col min="13283" max="13283" width="1.6640625" style="36" customWidth="1"/>
    <col min="13284" max="13284" width="20.88671875" style="36" customWidth="1"/>
    <col min="13285" max="13285" width="0.44140625" style="36" customWidth="1"/>
    <col min="13286" max="13286" width="0.5546875" style="36" customWidth="1"/>
    <col min="13287" max="13287" width="1.33203125" style="36" customWidth="1"/>
    <col min="13288" max="13288" width="23" style="36" customWidth="1"/>
    <col min="13289" max="13289" width="0.5546875" style="36" customWidth="1"/>
    <col min="13290" max="13290" width="1" style="36" customWidth="1"/>
    <col min="13291" max="13291" width="1.109375" style="36" customWidth="1"/>
    <col min="13292" max="13292" width="24.109375" style="36" customWidth="1"/>
    <col min="13293" max="13293" width="0.109375" style="36" customWidth="1"/>
    <col min="13294" max="13294" width="0.33203125" style="36" customWidth="1"/>
    <col min="13295" max="13295" width="1.33203125" style="36" customWidth="1"/>
    <col min="13296" max="13533" width="11.5546875" style="36"/>
    <col min="13534" max="13534" width="3.88671875" style="36" customWidth="1"/>
    <col min="13535" max="13535" width="1.33203125" style="36" customWidth="1"/>
    <col min="13536" max="13536" width="3.44140625" style="36" customWidth="1"/>
    <col min="13537" max="13537" width="7.88671875" style="36" customWidth="1"/>
    <col min="13538" max="13538" width="12.5546875" style="36" customWidth="1"/>
    <col min="13539" max="13539" width="1.6640625" style="36" customWidth="1"/>
    <col min="13540" max="13540" width="20.88671875" style="36" customWidth="1"/>
    <col min="13541" max="13541" width="0.44140625" style="36" customWidth="1"/>
    <col min="13542" max="13542" width="0.5546875" style="36" customWidth="1"/>
    <col min="13543" max="13543" width="1.33203125" style="36" customWidth="1"/>
    <col min="13544" max="13544" width="23" style="36" customWidth="1"/>
    <col min="13545" max="13545" width="0.5546875" style="36" customWidth="1"/>
    <col min="13546" max="13546" width="1" style="36" customWidth="1"/>
    <col min="13547" max="13547" width="1.109375" style="36" customWidth="1"/>
    <col min="13548" max="13548" width="24.109375" style="36" customWidth="1"/>
    <col min="13549" max="13549" width="0.109375" style="36" customWidth="1"/>
    <col min="13550" max="13550" width="0.33203125" style="36" customWidth="1"/>
    <col min="13551" max="13551" width="1.33203125" style="36" customWidth="1"/>
    <col min="13552" max="13789" width="11.5546875" style="36"/>
    <col min="13790" max="13790" width="3.88671875" style="36" customWidth="1"/>
    <col min="13791" max="13791" width="1.33203125" style="36" customWidth="1"/>
    <col min="13792" max="13792" width="3.44140625" style="36" customWidth="1"/>
    <col min="13793" max="13793" width="7.88671875" style="36" customWidth="1"/>
    <col min="13794" max="13794" width="12.5546875" style="36" customWidth="1"/>
    <col min="13795" max="13795" width="1.6640625" style="36" customWidth="1"/>
    <col min="13796" max="13796" width="20.88671875" style="36" customWidth="1"/>
    <col min="13797" max="13797" width="0.44140625" style="36" customWidth="1"/>
    <col min="13798" max="13798" width="0.5546875" style="36" customWidth="1"/>
    <col min="13799" max="13799" width="1.33203125" style="36" customWidth="1"/>
    <col min="13800" max="13800" width="23" style="36" customWidth="1"/>
    <col min="13801" max="13801" width="0.5546875" style="36" customWidth="1"/>
    <col min="13802" max="13802" width="1" style="36" customWidth="1"/>
    <col min="13803" max="13803" width="1.109375" style="36" customWidth="1"/>
    <col min="13804" max="13804" width="24.109375" style="36" customWidth="1"/>
    <col min="13805" max="13805" width="0.109375" style="36" customWidth="1"/>
    <col min="13806" max="13806" width="0.33203125" style="36" customWidth="1"/>
    <col min="13807" max="13807" width="1.33203125" style="36" customWidth="1"/>
    <col min="13808" max="14045" width="11.5546875" style="36"/>
    <col min="14046" max="14046" width="3.88671875" style="36" customWidth="1"/>
    <col min="14047" max="14047" width="1.33203125" style="36" customWidth="1"/>
    <col min="14048" max="14048" width="3.44140625" style="36" customWidth="1"/>
    <col min="14049" max="14049" width="7.88671875" style="36" customWidth="1"/>
    <col min="14050" max="14050" width="12.5546875" style="36" customWidth="1"/>
    <col min="14051" max="14051" width="1.6640625" style="36" customWidth="1"/>
    <col min="14052" max="14052" width="20.88671875" style="36" customWidth="1"/>
    <col min="14053" max="14053" width="0.44140625" style="36" customWidth="1"/>
    <col min="14054" max="14054" width="0.5546875" style="36" customWidth="1"/>
    <col min="14055" max="14055" width="1.33203125" style="36" customWidth="1"/>
    <col min="14056" max="14056" width="23" style="36" customWidth="1"/>
    <col min="14057" max="14057" width="0.5546875" style="36" customWidth="1"/>
    <col min="14058" max="14058" width="1" style="36" customWidth="1"/>
    <col min="14059" max="14059" width="1.109375" style="36" customWidth="1"/>
    <col min="14060" max="14060" width="24.109375" style="36" customWidth="1"/>
    <col min="14061" max="14061" width="0.109375" style="36" customWidth="1"/>
    <col min="14062" max="14062" width="0.33203125" style="36" customWidth="1"/>
    <col min="14063" max="14063" width="1.33203125" style="36" customWidth="1"/>
    <col min="14064" max="14301" width="11.5546875" style="36"/>
    <col min="14302" max="14302" width="3.88671875" style="36" customWidth="1"/>
    <col min="14303" max="14303" width="1.33203125" style="36" customWidth="1"/>
    <col min="14304" max="14304" width="3.44140625" style="36" customWidth="1"/>
    <col min="14305" max="14305" width="7.88671875" style="36" customWidth="1"/>
    <col min="14306" max="14306" width="12.5546875" style="36" customWidth="1"/>
    <col min="14307" max="14307" width="1.6640625" style="36" customWidth="1"/>
    <col min="14308" max="14308" width="20.88671875" style="36" customWidth="1"/>
    <col min="14309" max="14309" width="0.44140625" style="36" customWidth="1"/>
    <col min="14310" max="14310" width="0.5546875" style="36" customWidth="1"/>
    <col min="14311" max="14311" width="1.33203125" style="36" customWidth="1"/>
    <col min="14312" max="14312" width="23" style="36" customWidth="1"/>
    <col min="14313" max="14313" width="0.5546875" style="36" customWidth="1"/>
    <col min="14314" max="14314" width="1" style="36" customWidth="1"/>
    <col min="14315" max="14315" width="1.109375" style="36" customWidth="1"/>
    <col min="14316" max="14316" width="24.109375" style="36" customWidth="1"/>
    <col min="14317" max="14317" width="0.109375" style="36" customWidth="1"/>
    <col min="14318" max="14318" width="0.33203125" style="36" customWidth="1"/>
    <col min="14319" max="14319" width="1.33203125" style="36" customWidth="1"/>
    <col min="14320" max="14557" width="11.5546875" style="36"/>
    <col min="14558" max="14558" width="3.88671875" style="36" customWidth="1"/>
    <col min="14559" max="14559" width="1.33203125" style="36" customWidth="1"/>
    <col min="14560" max="14560" width="3.44140625" style="36" customWidth="1"/>
    <col min="14561" max="14561" width="7.88671875" style="36" customWidth="1"/>
    <col min="14562" max="14562" width="12.5546875" style="36" customWidth="1"/>
    <col min="14563" max="14563" width="1.6640625" style="36" customWidth="1"/>
    <col min="14564" max="14564" width="20.88671875" style="36" customWidth="1"/>
    <col min="14565" max="14565" width="0.44140625" style="36" customWidth="1"/>
    <col min="14566" max="14566" width="0.5546875" style="36" customWidth="1"/>
    <col min="14567" max="14567" width="1.33203125" style="36" customWidth="1"/>
    <col min="14568" max="14568" width="23" style="36" customWidth="1"/>
    <col min="14569" max="14569" width="0.5546875" style="36" customWidth="1"/>
    <col min="14570" max="14570" width="1" style="36" customWidth="1"/>
    <col min="14571" max="14571" width="1.109375" style="36" customWidth="1"/>
    <col min="14572" max="14572" width="24.109375" style="36" customWidth="1"/>
    <col min="14573" max="14573" width="0.109375" style="36" customWidth="1"/>
    <col min="14574" max="14574" width="0.33203125" style="36" customWidth="1"/>
    <col min="14575" max="14575" width="1.33203125" style="36" customWidth="1"/>
    <col min="14576" max="14813" width="11.5546875" style="36"/>
    <col min="14814" max="14814" width="3.88671875" style="36" customWidth="1"/>
    <col min="14815" max="14815" width="1.33203125" style="36" customWidth="1"/>
    <col min="14816" max="14816" width="3.44140625" style="36" customWidth="1"/>
    <col min="14817" max="14817" width="7.88671875" style="36" customWidth="1"/>
    <col min="14818" max="14818" width="12.5546875" style="36" customWidth="1"/>
    <col min="14819" max="14819" width="1.6640625" style="36" customWidth="1"/>
    <col min="14820" max="14820" width="20.88671875" style="36" customWidth="1"/>
    <col min="14821" max="14821" width="0.44140625" style="36" customWidth="1"/>
    <col min="14822" max="14822" width="0.5546875" style="36" customWidth="1"/>
    <col min="14823" max="14823" width="1.33203125" style="36" customWidth="1"/>
    <col min="14824" max="14824" width="23" style="36" customWidth="1"/>
    <col min="14825" max="14825" width="0.5546875" style="36" customWidth="1"/>
    <col min="14826" max="14826" width="1" style="36" customWidth="1"/>
    <col min="14827" max="14827" width="1.109375" style="36" customWidth="1"/>
    <col min="14828" max="14828" width="24.109375" style="36" customWidth="1"/>
    <col min="14829" max="14829" width="0.109375" style="36" customWidth="1"/>
    <col min="14830" max="14830" width="0.33203125" style="36" customWidth="1"/>
    <col min="14831" max="14831" width="1.33203125" style="36" customWidth="1"/>
    <col min="14832" max="15069" width="11.5546875" style="36"/>
    <col min="15070" max="15070" width="3.88671875" style="36" customWidth="1"/>
    <col min="15071" max="15071" width="1.33203125" style="36" customWidth="1"/>
    <col min="15072" max="15072" width="3.44140625" style="36" customWidth="1"/>
    <col min="15073" max="15073" width="7.88671875" style="36" customWidth="1"/>
    <col min="15074" max="15074" width="12.5546875" style="36" customWidth="1"/>
    <col min="15075" max="15075" width="1.6640625" style="36" customWidth="1"/>
    <col min="15076" max="15076" width="20.88671875" style="36" customWidth="1"/>
    <col min="15077" max="15077" width="0.44140625" style="36" customWidth="1"/>
    <col min="15078" max="15078" width="0.5546875" style="36" customWidth="1"/>
    <col min="15079" max="15079" width="1.33203125" style="36" customWidth="1"/>
    <col min="15080" max="15080" width="23" style="36" customWidth="1"/>
    <col min="15081" max="15081" width="0.5546875" style="36" customWidth="1"/>
    <col min="15082" max="15082" width="1" style="36" customWidth="1"/>
    <col min="15083" max="15083" width="1.109375" style="36" customWidth="1"/>
    <col min="15084" max="15084" width="24.109375" style="36" customWidth="1"/>
    <col min="15085" max="15085" width="0.109375" style="36" customWidth="1"/>
    <col min="15086" max="15086" width="0.33203125" style="36" customWidth="1"/>
    <col min="15087" max="15087" width="1.33203125" style="36" customWidth="1"/>
    <col min="15088" max="15325" width="11.5546875" style="36"/>
    <col min="15326" max="15326" width="3.88671875" style="36" customWidth="1"/>
    <col min="15327" max="15327" width="1.33203125" style="36" customWidth="1"/>
    <col min="15328" max="15328" width="3.44140625" style="36" customWidth="1"/>
    <col min="15329" max="15329" width="7.88671875" style="36" customWidth="1"/>
    <col min="15330" max="15330" width="12.5546875" style="36" customWidth="1"/>
    <col min="15331" max="15331" width="1.6640625" style="36" customWidth="1"/>
    <col min="15332" max="15332" width="20.88671875" style="36" customWidth="1"/>
    <col min="15333" max="15333" width="0.44140625" style="36" customWidth="1"/>
    <col min="15334" max="15334" width="0.5546875" style="36" customWidth="1"/>
    <col min="15335" max="15335" width="1.33203125" style="36" customWidth="1"/>
    <col min="15336" max="15336" width="23" style="36" customWidth="1"/>
    <col min="15337" max="15337" width="0.5546875" style="36" customWidth="1"/>
    <col min="15338" max="15338" width="1" style="36" customWidth="1"/>
    <col min="15339" max="15339" width="1.109375" style="36" customWidth="1"/>
    <col min="15340" max="15340" width="24.109375" style="36" customWidth="1"/>
    <col min="15341" max="15341" width="0.109375" style="36" customWidth="1"/>
    <col min="15342" max="15342" width="0.33203125" style="36" customWidth="1"/>
    <col min="15343" max="15343" width="1.33203125" style="36" customWidth="1"/>
    <col min="15344" max="15581" width="11.5546875" style="36"/>
    <col min="15582" max="15582" width="3.88671875" style="36" customWidth="1"/>
    <col min="15583" max="15583" width="1.33203125" style="36" customWidth="1"/>
    <col min="15584" max="15584" width="3.44140625" style="36" customWidth="1"/>
    <col min="15585" max="15585" width="7.88671875" style="36" customWidth="1"/>
    <col min="15586" max="15586" width="12.5546875" style="36" customWidth="1"/>
    <col min="15587" max="15587" width="1.6640625" style="36" customWidth="1"/>
    <col min="15588" max="15588" width="20.88671875" style="36" customWidth="1"/>
    <col min="15589" max="15589" width="0.44140625" style="36" customWidth="1"/>
    <col min="15590" max="15590" width="0.5546875" style="36" customWidth="1"/>
    <col min="15591" max="15591" width="1.33203125" style="36" customWidth="1"/>
    <col min="15592" max="15592" width="23" style="36" customWidth="1"/>
    <col min="15593" max="15593" width="0.5546875" style="36" customWidth="1"/>
    <col min="15594" max="15594" width="1" style="36" customWidth="1"/>
    <col min="15595" max="15595" width="1.109375" style="36" customWidth="1"/>
    <col min="15596" max="15596" width="24.109375" style="36" customWidth="1"/>
    <col min="15597" max="15597" width="0.109375" style="36" customWidth="1"/>
    <col min="15598" max="15598" width="0.33203125" style="36" customWidth="1"/>
    <col min="15599" max="15599" width="1.33203125" style="36" customWidth="1"/>
    <col min="15600" max="15837" width="11.5546875" style="36"/>
    <col min="15838" max="15838" width="3.88671875" style="36" customWidth="1"/>
    <col min="15839" max="15839" width="1.33203125" style="36" customWidth="1"/>
    <col min="15840" max="15840" width="3.44140625" style="36" customWidth="1"/>
    <col min="15841" max="15841" width="7.88671875" style="36" customWidth="1"/>
    <col min="15842" max="15842" width="12.5546875" style="36" customWidth="1"/>
    <col min="15843" max="15843" width="1.6640625" style="36" customWidth="1"/>
    <col min="15844" max="15844" width="20.88671875" style="36" customWidth="1"/>
    <col min="15845" max="15845" width="0.44140625" style="36" customWidth="1"/>
    <col min="15846" max="15846" width="0.5546875" style="36" customWidth="1"/>
    <col min="15847" max="15847" width="1.33203125" style="36" customWidth="1"/>
    <col min="15848" max="15848" width="23" style="36" customWidth="1"/>
    <col min="15849" max="15849" width="0.5546875" style="36" customWidth="1"/>
    <col min="15850" max="15850" width="1" style="36" customWidth="1"/>
    <col min="15851" max="15851" width="1.109375" style="36" customWidth="1"/>
    <col min="15852" max="15852" width="24.109375" style="36" customWidth="1"/>
    <col min="15853" max="15853" width="0.109375" style="36" customWidth="1"/>
    <col min="15854" max="15854" width="0.33203125" style="36" customWidth="1"/>
    <col min="15855" max="15855" width="1.33203125" style="36" customWidth="1"/>
    <col min="15856" max="16093" width="11.5546875" style="36"/>
    <col min="16094" max="16094" width="3.88671875" style="36" customWidth="1"/>
    <col min="16095" max="16095" width="1.33203125" style="36" customWidth="1"/>
    <col min="16096" max="16096" width="3.44140625" style="36" customWidth="1"/>
    <col min="16097" max="16097" width="7.88671875" style="36" customWidth="1"/>
    <col min="16098" max="16098" width="12.5546875" style="36" customWidth="1"/>
    <col min="16099" max="16099" width="1.6640625" style="36" customWidth="1"/>
    <col min="16100" max="16100" width="20.88671875" style="36" customWidth="1"/>
    <col min="16101" max="16101" width="0.44140625" style="36" customWidth="1"/>
    <col min="16102" max="16102" width="0.5546875" style="36" customWidth="1"/>
    <col min="16103" max="16103" width="1.33203125" style="36" customWidth="1"/>
    <col min="16104" max="16104" width="23" style="36" customWidth="1"/>
    <col min="16105" max="16105" width="0.5546875" style="36" customWidth="1"/>
    <col min="16106" max="16106" width="1" style="36" customWidth="1"/>
    <col min="16107" max="16107" width="1.109375" style="36" customWidth="1"/>
    <col min="16108" max="16108" width="24.109375" style="36" customWidth="1"/>
    <col min="16109" max="16109" width="0.109375" style="36" customWidth="1"/>
    <col min="16110" max="16110" width="0.33203125" style="36" customWidth="1"/>
    <col min="16111" max="16111" width="1.33203125" style="36" customWidth="1"/>
    <col min="16112" max="16384" width="11.5546875" style="36"/>
  </cols>
  <sheetData>
    <row r="2" spans="1:16" ht="23.4" customHeight="1" x14ac:dyDescent="0.3">
      <c r="B2" s="208" t="s">
        <v>156</v>
      </c>
    </row>
    <row r="3" spans="1:16" ht="23.4" customHeight="1" x14ac:dyDescent="0.3">
      <c r="A3" s="37"/>
      <c r="B3" s="37"/>
      <c r="C3" s="37"/>
    </row>
    <row r="4" spans="1:16" ht="23.4" customHeight="1" x14ac:dyDescent="0.3">
      <c r="A4" s="38"/>
      <c r="B4" s="55"/>
      <c r="C4" s="37"/>
      <c r="E4" s="87"/>
    </row>
    <row r="5" spans="1:16" s="111" customFormat="1" ht="23.4" customHeight="1" x14ac:dyDescent="0.3">
      <c r="A5" s="108" t="s">
        <v>35</v>
      </c>
      <c r="B5" s="107" t="s">
        <v>86</v>
      </c>
      <c r="C5" s="175" t="s">
        <v>94</v>
      </c>
      <c r="D5" s="107" t="s">
        <v>95</v>
      </c>
      <c r="E5" s="229" t="s">
        <v>97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07"/>
    </row>
    <row r="6" spans="1:16" ht="23.4" customHeight="1" x14ac:dyDescent="0.3">
      <c r="A6" s="42" t="s">
        <v>139</v>
      </c>
      <c r="B6" s="165">
        <f>'répartition par type'!B6</f>
        <v>32</v>
      </c>
      <c r="C6" s="179">
        <f>'répartition par type'!R6</f>
        <v>15</v>
      </c>
      <c r="D6" s="101">
        <f>'répartition par type'!Z6</f>
        <v>5</v>
      </c>
      <c r="E6" s="230">
        <f>'répartition par type'!AM6</f>
        <v>12</v>
      </c>
      <c r="P6" s="46"/>
    </row>
    <row r="7" spans="1:16" ht="23.4" customHeight="1" x14ac:dyDescent="0.3">
      <c r="A7" s="47" t="s">
        <v>110</v>
      </c>
      <c r="B7" s="165">
        <f>'répartition par type'!B7</f>
        <v>21543.222480000004</v>
      </c>
      <c r="C7" s="179">
        <f>'répartition par type'!R7</f>
        <v>9779.7486800000006</v>
      </c>
      <c r="D7" s="101">
        <f>'répartition par type'!Z7</f>
        <v>3125.8345199999999</v>
      </c>
      <c r="E7" s="230">
        <f>'répartition par type'!AM7</f>
        <v>8637.6392800000012</v>
      </c>
      <c r="P7" s="76"/>
    </row>
    <row r="8" spans="1:16" ht="23.4" customHeight="1" x14ac:dyDescent="0.3">
      <c r="A8" s="42" t="s">
        <v>52</v>
      </c>
      <c r="B8" s="165">
        <f>'répartition par type'!B8</f>
        <v>269242.94853618508</v>
      </c>
      <c r="C8" s="179">
        <f>'répartition par type'!R8</f>
        <v>99378.606670560039</v>
      </c>
      <c r="D8" s="101">
        <f>'répartition par type'!Z8</f>
        <v>37236.9096097</v>
      </c>
      <c r="E8" s="230">
        <f>'répartition par type'!AM8</f>
        <v>132627.43225592503</v>
      </c>
      <c r="P8" s="76"/>
    </row>
    <row r="9" spans="1:16" ht="23.4" customHeight="1" x14ac:dyDescent="0.3">
      <c r="A9" s="42" t="s">
        <v>108</v>
      </c>
      <c r="B9" s="215">
        <f>B8/B7</f>
        <v>12.49780290697648</v>
      </c>
      <c r="C9" s="215">
        <f t="shared" ref="C9" si="0">C8/C7</f>
        <v>10.161672852983788</v>
      </c>
      <c r="D9" s="222">
        <f t="shared" ref="D9:E9" si="1">D8/D7</f>
        <v>11.912629850187976</v>
      </c>
      <c r="E9" s="222">
        <f t="shared" si="1"/>
        <v>15.354592609929528</v>
      </c>
      <c r="P9" s="77"/>
    </row>
    <row r="10" spans="1:16" ht="23.4" customHeight="1" x14ac:dyDescent="0.3">
      <c r="A10" s="42" t="s">
        <v>109</v>
      </c>
      <c r="B10" s="215">
        <f>B9/0.09</f>
        <v>138.86447674418312</v>
      </c>
      <c r="C10" s="215">
        <f t="shared" ref="C10:E10" si="2">C9/0.09</f>
        <v>112.90747614426431</v>
      </c>
      <c r="D10" s="215">
        <f t="shared" si="2"/>
        <v>132.36255389097752</v>
      </c>
      <c r="E10" s="215">
        <f t="shared" si="2"/>
        <v>170.60658455477252</v>
      </c>
      <c r="P10" s="77"/>
    </row>
    <row r="11" spans="1:16" s="57" customFormat="1" ht="23.4" customHeight="1" x14ac:dyDescent="0.3">
      <c r="A11" s="34" t="s">
        <v>33</v>
      </c>
      <c r="B11" s="176" t="s">
        <v>86</v>
      </c>
      <c r="C11" s="165" t="s">
        <v>94</v>
      </c>
      <c r="D11" s="219" t="s">
        <v>99</v>
      </c>
      <c r="E11" s="223" t="s">
        <v>96</v>
      </c>
      <c r="P11" s="33"/>
    </row>
    <row r="12" spans="1:16" s="144" customFormat="1" ht="23.4" customHeight="1" x14ac:dyDescent="0.25">
      <c r="A12" s="106" t="s">
        <v>0</v>
      </c>
      <c r="B12" s="166">
        <f>'répartition par type'!B12</f>
        <v>3046.8380703000003</v>
      </c>
      <c r="C12" s="183">
        <f>'répartition par type'!R12</f>
        <v>1086.5896203</v>
      </c>
      <c r="D12" s="183">
        <f>'répartition par type'!Z12</f>
        <v>663.73865000000001</v>
      </c>
      <c r="E12" s="183">
        <f>'répartition par type'!AM12</f>
        <v>1296.5098000000003</v>
      </c>
      <c r="P12" s="76"/>
    </row>
    <row r="13" spans="1:16" s="140" customFormat="1" ht="23.4" customHeight="1" x14ac:dyDescent="0.3">
      <c r="A13" s="1" t="s">
        <v>1</v>
      </c>
      <c r="B13" s="166">
        <f>'répartition par type'!B21</f>
        <v>2000.9204099999999</v>
      </c>
      <c r="C13" s="166">
        <f>'répartition par type'!R21</f>
        <v>684.24</v>
      </c>
      <c r="D13" s="166">
        <f>'répartition par type'!Z21</f>
        <v>356.20000000000005</v>
      </c>
      <c r="E13" s="166">
        <f>'répartition par type'!AM21</f>
        <v>960.48040999999989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76"/>
    </row>
    <row r="14" spans="1:16" s="140" customFormat="1" ht="23.4" customHeight="1" x14ac:dyDescent="0.3">
      <c r="A14" s="141" t="s">
        <v>2</v>
      </c>
      <c r="B14" s="166">
        <f>'répartition par type'!B39</f>
        <v>881.71929999999986</v>
      </c>
      <c r="C14" s="166">
        <f>'répartition par type'!R39</f>
        <v>500.57989999999995</v>
      </c>
      <c r="D14" s="166">
        <f>'répartition par type'!Z39</f>
        <v>140.22</v>
      </c>
      <c r="E14" s="166">
        <f>'répartition par type'!AM39</f>
        <v>240.91939999999994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76"/>
    </row>
    <row r="15" spans="1:16" s="138" customFormat="1" ht="23.4" customHeight="1" x14ac:dyDescent="0.25">
      <c r="A15" s="1" t="s">
        <v>86</v>
      </c>
      <c r="B15" s="166">
        <f>'répartition par type'!B47</f>
        <v>5959.1777803000004</v>
      </c>
      <c r="C15" s="166">
        <f>'répartition par type'!R47</f>
        <v>2271.4095203000002</v>
      </c>
      <c r="D15" s="166">
        <f>'répartition par type'!Z47</f>
        <v>1160.1586500000001</v>
      </c>
      <c r="E15" s="166">
        <f>'répartition par type'!AM47</f>
        <v>2527.60961</v>
      </c>
      <c r="P15" s="78"/>
    </row>
    <row r="16" spans="1:16" s="38" customFormat="1" ht="23.4" customHeight="1" thickBot="1" x14ac:dyDescent="0.3">
      <c r="A16" s="81"/>
      <c r="B16" s="167"/>
      <c r="C16" s="185"/>
      <c r="D16" s="231"/>
      <c r="E16" s="231"/>
      <c r="P16" s="78"/>
    </row>
    <row r="17" spans="1:16" ht="23.4" customHeight="1" x14ac:dyDescent="0.3">
      <c r="A17" s="117" t="s">
        <v>42</v>
      </c>
      <c r="B17" s="177"/>
      <c r="C17" s="186"/>
      <c r="D17" s="236"/>
      <c r="E17" s="232"/>
      <c r="P17" s="76"/>
    </row>
    <row r="18" spans="1:16" s="38" customFormat="1" ht="23.4" customHeight="1" x14ac:dyDescent="0.3">
      <c r="A18" s="122" t="s">
        <v>43</v>
      </c>
      <c r="B18" s="178">
        <f>'répartition par type'!B50</f>
        <v>307.12169999999998</v>
      </c>
      <c r="C18" s="178">
        <f>'répartition par type'!R50</f>
        <v>186.75029999999998</v>
      </c>
      <c r="D18" s="178">
        <f>'répartition par type'!Z50</f>
        <v>43.973399999999998</v>
      </c>
      <c r="E18" s="178">
        <f>'répartition par type'!AM50</f>
        <v>76.39800000000001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76"/>
    </row>
    <row r="19" spans="1:16" ht="23.4" customHeight="1" x14ac:dyDescent="0.3">
      <c r="A19" s="123" t="s">
        <v>107</v>
      </c>
      <c r="B19" s="165">
        <f>'répartition par type'!B51</f>
        <v>42.29161060104277</v>
      </c>
      <c r="C19" s="165">
        <f>'répartition par type'!R51</f>
        <v>17.561485168889263</v>
      </c>
      <c r="D19" s="165">
        <f>'répartition par type'!Z51</f>
        <v>4.4971023583809577</v>
      </c>
      <c r="E19" s="165">
        <f>'répartition par type'!AM51</f>
        <v>20.23302307377255</v>
      </c>
      <c r="P19" s="76"/>
    </row>
    <row r="20" spans="1:16" s="87" customFormat="1" ht="23.4" customHeight="1" x14ac:dyDescent="0.3">
      <c r="A20" s="123" t="s">
        <v>106</v>
      </c>
      <c r="B20" s="165">
        <f>'répartition par type'!B52</f>
        <v>0.15707601937570881</v>
      </c>
      <c r="C20" s="165">
        <f>'répartition par type'!R52</f>
        <v>0.1767129340734829</v>
      </c>
      <c r="D20" s="165">
        <f>'répartition par type'!Z52</f>
        <v>0.12077002107633251</v>
      </c>
      <c r="E20" s="165">
        <f>'répartition par type'!AM52</f>
        <v>0.15255534039692348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76"/>
    </row>
    <row r="21" spans="1:16" s="87" customFormat="1" ht="23.4" customHeight="1" x14ac:dyDescent="0.3">
      <c r="A21" s="124" t="s">
        <v>102</v>
      </c>
      <c r="B21" s="165">
        <f>'répartition par type'!B53</f>
        <v>7.2620005631194235</v>
      </c>
      <c r="C21" s="165">
        <f>'répartition par type'!R53</f>
        <v>10.634083518792258</v>
      </c>
      <c r="D21" s="165">
        <f>'répartition par type'!Z53</f>
        <v>9.7781630249197296</v>
      </c>
      <c r="E21" s="165">
        <f>'répartition par type'!AM53</f>
        <v>3.7759063349773174</v>
      </c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76"/>
    </row>
    <row r="22" spans="1:16" s="87" customFormat="1" ht="23.4" customHeight="1" x14ac:dyDescent="0.3">
      <c r="A22" s="124"/>
      <c r="B22" s="179"/>
      <c r="C22" s="171"/>
      <c r="D22" s="239"/>
      <c r="E22" s="233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76"/>
    </row>
    <row r="23" spans="1:16" ht="23.4" customHeight="1" x14ac:dyDescent="0.3">
      <c r="A23" s="122" t="s">
        <v>45</v>
      </c>
      <c r="B23" s="107" t="s">
        <v>86</v>
      </c>
      <c r="C23" s="175" t="s">
        <v>94</v>
      </c>
      <c r="D23" s="107" t="s">
        <v>95</v>
      </c>
      <c r="E23" s="229" t="s">
        <v>97</v>
      </c>
      <c r="P23" s="76"/>
    </row>
    <row r="24" spans="1:16" s="38" customFormat="1" ht="23.4" customHeight="1" x14ac:dyDescent="0.3">
      <c r="A24" s="122" t="s">
        <v>116</v>
      </c>
      <c r="B24" s="180">
        <f>'répartition par type'!B56</f>
        <v>5280.1116203000001</v>
      </c>
      <c r="C24" s="180">
        <f>'répartition par type'!R56</f>
        <v>2322.4806203000003</v>
      </c>
      <c r="D24" s="180">
        <f>'répartition par type'!Z56</f>
        <v>820.09500000000003</v>
      </c>
      <c r="E24" s="180">
        <f>'répartition par type'!AM56</f>
        <v>2137.5359999999996</v>
      </c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76"/>
    </row>
    <row r="25" spans="1:16" ht="23.4" customHeight="1" thickBot="1" x14ac:dyDescent="0.35">
      <c r="A25" s="125" t="s">
        <v>107</v>
      </c>
      <c r="B25" s="165">
        <f>'répartition par type'!B57</f>
        <v>171.20452906923268</v>
      </c>
      <c r="C25" s="165">
        <f>'répartition par type'!R57</f>
        <v>62.247469029961216</v>
      </c>
      <c r="D25" s="165">
        <f>'répartition par type'!Z57</f>
        <v>24.829929837011271</v>
      </c>
      <c r="E25" s="165">
        <f>'répartition par type'!AM57</f>
        <v>84.12713020226019</v>
      </c>
      <c r="P25" s="76"/>
    </row>
    <row r="26" spans="1:16" ht="23.4" customHeight="1" x14ac:dyDescent="0.3">
      <c r="A26" s="212" t="s">
        <v>106</v>
      </c>
      <c r="B26" s="165">
        <f>'répartition par type'!B58</f>
        <v>0.6358737712539333</v>
      </c>
      <c r="C26" s="165">
        <f>'répartition par type'!R58</f>
        <v>0.62636689238672372</v>
      </c>
      <c r="D26" s="165">
        <f>'répartition par type'!Z58</f>
        <v>0.66680962779315123</v>
      </c>
      <c r="E26" s="165">
        <f>'répartition par type'!AM58</f>
        <v>0.63431168628767509</v>
      </c>
      <c r="P26" s="213"/>
    </row>
    <row r="27" spans="1:16" s="87" customFormat="1" ht="23.4" customHeight="1" x14ac:dyDescent="0.3">
      <c r="A27" s="87" t="s">
        <v>102</v>
      </c>
      <c r="B27" s="165">
        <f>'répartition par type'!B59</f>
        <v>30.840957590349717</v>
      </c>
      <c r="C27" s="165">
        <f>'répartition par type'!R59</f>
        <v>37.310442601001725</v>
      </c>
      <c r="D27" s="165">
        <f>'répartition par type'!Z59</f>
        <v>33.028486402630655</v>
      </c>
      <c r="E27" s="165">
        <f>'répartition par type'!AM59</f>
        <v>25.40840267415388</v>
      </c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77"/>
    </row>
    <row r="28" spans="1:16" s="87" customFormat="1" ht="23.4" customHeight="1" x14ac:dyDescent="0.3">
      <c r="A28" s="227" t="s">
        <v>115</v>
      </c>
      <c r="B28" s="275"/>
      <c r="C28" s="276"/>
      <c r="D28" s="276"/>
      <c r="E28" s="27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77"/>
    </row>
    <row r="29" spans="1:16" ht="23.4" customHeight="1" x14ac:dyDescent="0.3">
      <c r="A29" s="7" t="s">
        <v>111</v>
      </c>
      <c r="B29" s="235">
        <f>$F$29*B24</f>
        <v>1056.0223240600001</v>
      </c>
      <c r="C29" s="235">
        <f>$F$29*C15</f>
        <v>454.28190406000004</v>
      </c>
      <c r="D29" s="235">
        <f>$F$29*D15</f>
        <v>232.03173000000004</v>
      </c>
      <c r="E29" s="49">
        <f>$F$29*E15</f>
        <v>505.52192200000002</v>
      </c>
      <c r="F29" s="224">
        <v>0.2</v>
      </c>
    </row>
    <row r="30" spans="1:16" ht="23.4" customHeight="1" x14ac:dyDescent="0.3">
      <c r="A30" s="7" t="s">
        <v>112</v>
      </c>
      <c r="B30" s="235">
        <f>$F$30*B12</f>
        <v>609.36761406000005</v>
      </c>
      <c r="C30" s="235">
        <f>$F$30*C12</f>
        <v>217.31792406</v>
      </c>
      <c r="D30" s="235">
        <f>$F$30*D12</f>
        <v>132.74773000000002</v>
      </c>
      <c r="E30" s="49">
        <f>$F$30*E12</f>
        <v>259.30196000000007</v>
      </c>
      <c r="F30" s="224">
        <v>0.2</v>
      </c>
    </row>
    <row r="31" spans="1:16" ht="23.4" customHeight="1" x14ac:dyDescent="0.3">
      <c r="A31" s="7" t="s">
        <v>140</v>
      </c>
      <c r="B31" s="235">
        <f>'répartition par type'!B60*F31/1000</f>
        <v>262.36399999999998</v>
      </c>
      <c r="C31" s="235">
        <f>'répartition par type'!R60*F31/1000</f>
        <v>117.39400000000001</v>
      </c>
      <c r="D31" s="235">
        <f>'répartition par type'!Z60*F31/1000</f>
        <v>39.835999999999999</v>
      </c>
      <c r="E31" s="235">
        <f>'répartition par type'!AM60*F31/1000</f>
        <v>105.134</v>
      </c>
      <c r="F31" s="277">
        <v>2</v>
      </c>
    </row>
    <row r="32" spans="1:16" ht="23.4" customHeight="1" x14ac:dyDescent="0.3">
      <c r="A32" s="46" t="s">
        <v>113</v>
      </c>
      <c r="B32" s="240">
        <f>B31+B30+B29</f>
        <v>1927.7539381200002</v>
      </c>
      <c r="C32" s="240">
        <f t="shared" ref="C32:E32" si="3">C31+C30+C29</f>
        <v>788.99382811999999</v>
      </c>
      <c r="D32" s="240">
        <f t="shared" si="3"/>
        <v>404.61546000000004</v>
      </c>
      <c r="E32" s="76">
        <f t="shared" si="3"/>
        <v>869.95788200000015</v>
      </c>
    </row>
    <row r="33" spans="1:17" ht="23.4" customHeight="1" x14ac:dyDescent="0.3">
      <c r="A33" s="46" t="s">
        <v>114</v>
      </c>
      <c r="B33" s="238">
        <f>B24-B32</f>
        <v>3352.3576821799998</v>
      </c>
      <c r="C33" s="237">
        <f t="shared" ref="C33:E33" si="4">C24-C32</f>
        <v>1533.4867921800003</v>
      </c>
      <c r="D33" s="238">
        <f t="shared" si="4"/>
        <v>415.47953999999999</v>
      </c>
      <c r="E33" s="241">
        <f t="shared" si="4"/>
        <v>1267.5781179999994</v>
      </c>
    </row>
    <row r="34" spans="1:17" ht="23.4" customHeight="1" x14ac:dyDescent="0.3">
      <c r="A34" s="7" t="s">
        <v>102</v>
      </c>
      <c r="B34" s="226">
        <f>B33/B25</f>
        <v>19.581010504835149</v>
      </c>
      <c r="C34" s="226">
        <f t="shared" ref="C34:E34" si="5">C33/C25</f>
        <v>24.635327605719937</v>
      </c>
      <c r="D34" s="226">
        <f t="shared" si="5"/>
        <v>16.733013050270078</v>
      </c>
      <c r="E34" s="234">
        <f t="shared" si="5"/>
        <v>15.067411843866086</v>
      </c>
    </row>
    <row r="35" spans="1:17" ht="23.4" customHeight="1" x14ac:dyDescent="0.3">
      <c r="B35" s="228"/>
    </row>
    <row r="36" spans="1:17" ht="23.4" customHeight="1" x14ac:dyDescent="0.3">
      <c r="C36" s="160" t="e">
        <f>#REF!/(C8/1000)</f>
        <v>#REF!</v>
      </c>
    </row>
    <row r="37" spans="1:17" ht="23.4" customHeight="1" x14ac:dyDescent="0.3">
      <c r="C37" s="160">
        <f>C25/(C8/1000)</f>
        <v>0.62636689238672372</v>
      </c>
    </row>
    <row r="38" spans="1:17" customFormat="1" ht="23.4" customHeight="1" x14ac:dyDescent="0.3">
      <c r="A38" s="36"/>
      <c r="B38" s="36"/>
      <c r="C38" s="36"/>
      <c r="D38" s="87"/>
      <c r="E38" s="86"/>
      <c r="P38" s="38"/>
      <c r="Q38" s="36"/>
    </row>
    <row r="39" spans="1:17" customFormat="1" ht="23.4" customHeight="1" x14ac:dyDescent="0.3">
      <c r="A39" s="36"/>
      <c r="B39" s="36"/>
      <c r="C39" s="36"/>
      <c r="D39" s="87"/>
      <c r="E39" s="86"/>
      <c r="P39" s="38"/>
      <c r="Q39" s="36"/>
    </row>
    <row r="40" spans="1:17" customFormat="1" ht="23.4" customHeight="1" x14ac:dyDescent="0.3">
      <c r="A40" s="36"/>
      <c r="B40" s="36"/>
      <c r="C40" s="36"/>
      <c r="D40" s="87"/>
      <c r="E40" s="86"/>
      <c r="P40" s="38"/>
      <c r="Q40" s="36"/>
    </row>
    <row r="41" spans="1:17" customFormat="1" ht="23.4" customHeight="1" x14ac:dyDescent="0.3">
      <c r="A41" s="36"/>
      <c r="B41" s="36"/>
      <c r="C41" s="36"/>
      <c r="D41" s="87"/>
      <c r="E41" s="86"/>
      <c r="P41" s="38"/>
      <c r="Q41" s="36"/>
    </row>
    <row r="42" spans="1:17" customFormat="1" ht="23.4" customHeight="1" x14ac:dyDescent="0.3">
      <c r="A42" s="36"/>
      <c r="B42" s="36"/>
      <c r="C42" s="36"/>
      <c r="D42" s="87"/>
      <c r="E42" s="86"/>
      <c r="P42" s="38"/>
      <c r="Q42" s="36"/>
    </row>
    <row r="43" spans="1:17" customFormat="1" ht="23.4" customHeight="1" x14ac:dyDescent="0.3">
      <c r="A43" s="36"/>
      <c r="B43" s="36"/>
      <c r="C43" s="36"/>
      <c r="D43" s="87"/>
      <c r="E43" s="86"/>
      <c r="P43" s="38"/>
      <c r="Q43" s="36"/>
    </row>
    <row r="44" spans="1:17" customFormat="1" ht="23.4" customHeight="1" x14ac:dyDescent="0.3">
      <c r="A44" s="36"/>
      <c r="B44" s="36"/>
      <c r="C44" s="36"/>
      <c r="D44" s="87"/>
      <c r="E44" s="86"/>
      <c r="P44" s="38"/>
      <c r="Q44" s="36"/>
    </row>
    <row r="45" spans="1:17" customFormat="1" ht="23.4" customHeight="1" x14ac:dyDescent="0.3">
      <c r="A45" s="36"/>
      <c r="B45" s="36"/>
      <c r="C45" s="36"/>
      <c r="D45" s="87"/>
      <c r="E45" s="86"/>
      <c r="P45" s="38"/>
      <c r="Q45" s="36"/>
    </row>
    <row r="46" spans="1:17" customFormat="1" ht="23.4" customHeight="1" x14ac:dyDescent="0.3">
      <c r="A46" s="36"/>
      <c r="B46" s="36"/>
      <c r="C46" s="36"/>
      <c r="D46" s="87"/>
      <c r="E46" s="86"/>
      <c r="P46" s="38"/>
      <c r="Q46" s="36"/>
    </row>
    <row r="47" spans="1:17" customFormat="1" ht="23.4" customHeight="1" x14ac:dyDescent="0.3">
      <c r="A47" s="36"/>
      <c r="B47" s="36"/>
      <c r="C47" s="36"/>
      <c r="D47" s="87"/>
      <c r="E47" s="86"/>
      <c r="P47" s="38"/>
      <c r="Q47" s="36"/>
    </row>
    <row r="48" spans="1:17" customFormat="1" ht="23.4" customHeight="1" x14ac:dyDescent="0.3">
      <c r="A48" s="36"/>
      <c r="B48" s="36"/>
      <c r="C48" s="36"/>
      <c r="D48" s="87"/>
      <c r="E48" s="86"/>
      <c r="P48" s="38"/>
      <c r="Q48" s="36"/>
    </row>
    <row r="49" spans="1:17" customFormat="1" ht="23.4" customHeight="1" x14ac:dyDescent="0.3">
      <c r="A49" s="36"/>
      <c r="B49" s="36"/>
      <c r="C49" s="36"/>
      <c r="D49" s="87"/>
      <c r="E49" s="86"/>
      <c r="P49" s="38"/>
      <c r="Q49" s="36"/>
    </row>
    <row r="50" spans="1:17" customFormat="1" ht="23.4" customHeight="1" x14ac:dyDescent="0.3">
      <c r="A50" s="36"/>
      <c r="B50" s="36"/>
      <c r="C50" s="36"/>
      <c r="D50" s="87"/>
      <c r="E50" s="86"/>
      <c r="P50" s="38"/>
      <c r="Q50" s="36"/>
    </row>
    <row r="51" spans="1:17" customFormat="1" ht="23.4" customHeight="1" x14ac:dyDescent="0.3">
      <c r="A51" s="36"/>
      <c r="B51" s="36"/>
      <c r="C51" s="36"/>
      <c r="D51" s="87"/>
      <c r="E51" s="86"/>
      <c r="P51" s="38"/>
      <c r="Q51" s="36"/>
    </row>
    <row r="52" spans="1:17" customFormat="1" ht="23.4" customHeight="1" x14ac:dyDescent="0.3">
      <c r="A52" s="36"/>
      <c r="B52" s="36"/>
      <c r="C52" s="36"/>
      <c r="D52" s="87"/>
      <c r="E52" s="86"/>
      <c r="P52" s="38"/>
      <c r="Q52" s="36"/>
    </row>
    <row r="53" spans="1:17" customFormat="1" ht="23.4" customHeight="1" x14ac:dyDescent="0.3">
      <c r="A53" s="36"/>
      <c r="B53" s="36"/>
      <c r="C53" s="36"/>
      <c r="D53" s="87"/>
      <c r="E53" s="86"/>
      <c r="P53" s="38"/>
      <c r="Q53" s="36"/>
    </row>
    <row r="54" spans="1:17" customFormat="1" ht="23.4" customHeight="1" x14ac:dyDescent="0.3">
      <c r="A54" s="36"/>
      <c r="B54" s="36"/>
      <c r="C54" s="36"/>
      <c r="D54" s="87"/>
      <c r="E54" s="86"/>
      <c r="P54" s="38"/>
      <c r="Q54" s="36"/>
    </row>
    <row r="55" spans="1:17" customFormat="1" ht="23.4" customHeight="1" x14ac:dyDescent="0.3">
      <c r="A55" s="36"/>
      <c r="B55" s="36"/>
      <c r="C55" s="36"/>
      <c r="D55" s="87"/>
      <c r="E55" s="86"/>
      <c r="P55" s="38"/>
      <c r="Q55" s="36"/>
    </row>
    <row r="56" spans="1:17" customFormat="1" ht="23.4" customHeight="1" x14ac:dyDescent="0.3">
      <c r="A56" s="36"/>
      <c r="B56" s="36"/>
      <c r="C56" s="36"/>
      <c r="D56" s="87"/>
      <c r="E56" s="86"/>
      <c r="P56" s="38"/>
      <c r="Q56" s="36"/>
    </row>
    <row r="57" spans="1:17" customFormat="1" ht="23.4" customHeight="1" x14ac:dyDescent="0.3">
      <c r="A57" s="36"/>
      <c r="B57" s="36"/>
      <c r="C57" s="36"/>
      <c r="D57" s="87"/>
      <c r="E57" s="86"/>
      <c r="P57" s="38"/>
      <c r="Q57" s="36"/>
    </row>
    <row r="58" spans="1:17" customFormat="1" ht="23.4" customHeight="1" x14ac:dyDescent="0.3">
      <c r="A58" s="36"/>
      <c r="B58" s="36"/>
      <c r="C58" s="36"/>
      <c r="D58" s="87"/>
      <c r="E58" s="86"/>
      <c r="P58" s="38"/>
      <c r="Q58" s="36"/>
    </row>
    <row r="59" spans="1:17" customFormat="1" ht="23.4" customHeight="1" x14ac:dyDescent="0.3">
      <c r="A59" s="36"/>
      <c r="B59" s="36"/>
      <c r="C59" s="36"/>
      <c r="D59" s="87"/>
      <c r="E59" s="86"/>
      <c r="P59" s="38"/>
      <c r="Q59" s="36"/>
    </row>
    <row r="60" spans="1:17" customFormat="1" ht="23.4" customHeight="1" x14ac:dyDescent="0.3">
      <c r="A60" s="36"/>
      <c r="B60" s="36"/>
      <c r="C60" s="36"/>
      <c r="D60" s="87"/>
      <c r="E60" s="86"/>
      <c r="P60" s="38"/>
      <c r="Q60" s="36"/>
    </row>
    <row r="61" spans="1:17" customFormat="1" ht="23.4" customHeight="1" x14ac:dyDescent="0.3">
      <c r="A61" s="36"/>
      <c r="B61" s="36"/>
      <c r="C61" s="36"/>
      <c r="D61" s="87"/>
      <c r="E61" s="86"/>
      <c r="P61" s="38"/>
      <c r="Q61" s="36"/>
    </row>
    <row r="62" spans="1:17" customFormat="1" ht="23.4" customHeight="1" x14ac:dyDescent="0.3">
      <c r="A62" s="36"/>
      <c r="B62" s="36"/>
      <c r="C62" s="36"/>
      <c r="D62" s="87"/>
      <c r="E62" s="86"/>
      <c r="P62" s="38"/>
      <c r="Q62" s="36"/>
    </row>
    <row r="63" spans="1:17" customFormat="1" ht="23.4" customHeight="1" x14ac:dyDescent="0.3">
      <c r="A63" s="36"/>
      <c r="B63" s="36"/>
      <c r="C63" s="36"/>
      <c r="D63" s="87"/>
      <c r="E63" s="86"/>
      <c r="P63" s="38"/>
      <c r="Q63" s="36"/>
    </row>
    <row r="64" spans="1:17" customFormat="1" ht="23.4" customHeight="1" x14ac:dyDescent="0.3">
      <c r="A64" s="36"/>
      <c r="B64" s="36"/>
      <c r="C64" s="36"/>
      <c r="D64" s="87"/>
      <c r="E64" s="86"/>
      <c r="P64" s="38"/>
      <c r="Q64" s="36"/>
    </row>
    <row r="65" spans="1:17" customFormat="1" ht="23.4" customHeight="1" x14ac:dyDescent="0.3">
      <c r="A65" s="36"/>
      <c r="B65" s="36"/>
      <c r="C65" s="36"/>
      <c r="D65" s="87"/>
      <c r="E65" s="86"/>
      <c r="P65" s="38"/>
      <c r="Q65" s="36"/>
    </row>
    <row r="66" spans="1:17" customFormat="1" ht="23.4" customHeight="1" x14ac:dyDescent="0.3">
      <c r="A66" s="36"/>
      <c r="B66" s="36"/>
      <c r="C66" s="36"/>
      <c r="D66" s="87"/>
      <c r="E66" s="86"/>
      <c r="P66" s="38"/>
      <c r="Q66" s="36"/>
    </row>
    <row r="67" spans="1:17" customFormat="1" ht="23.4" customHeight="1" x14ac:dyDescent="0.3">
      <c r="A67" s="36"/>
      <c r="B67" s="36"/>
      <c r="C67" s="36"/>
      <c r="D67" s="87"/>
      <c r="E67" s="86"/>
      <c r="P67" s="38"/>
      <c r="Q67" s="36"/>
    </row>
    <row r="68" spans="1:17" customFormat="1" ht="23.4" customHeight="1" x14ac:dyDescent="0.3">
      <c r="A68" s="36"/>
      <c r="B68" s="36"/>
      <c r="C68" s="36"/>
      <c r="D68" s="87"/>
      <c r="E68" s="86"/>
      <c r="P68" s="38"/>
      <c r="Q68" s="36"/>
    </row>
    <row r="69" spans="1:17" customFormat="1" ht="23.4" customHeight="1" x14ac:dyDescent="0.3">
      <c r="A69" s="36"/>
      <c r="B69" s="36"/>
      <c r="C69" s="36"/>
      <c r="D69" s="87"/>
      <c r="E69" s="86"/>
      <c r="P69" s="38"/>
      <c r="Q69" s="36"/>
    </row>
    <row r="70" spans="1:17" customFormat="1" ht="23.4" customHeight="1" x14ac:dyDescent="0.3">
      <c r="A70" s="36"/>
      <c r="B70" s="36"/>
      <c r="C70" s="36"/>
      <c r="D70" s="87"/>
      <c r="E70" s="86"/>
      <c r="P70" s="38"/>
      <c r="Q70" s="36"/>
    </row>
    <row r="71" spans="1:17" customFormat="1" ht="23.4" customHeight="1" x14ac:dyDescent="0.3">
      <c r="A71" s="36"/>
      <c r="B71" s="36"/>
      <c r="C71" s="36"/>
      <c r="D71" s="87"/>
      <c r="E71" s="86"/>
      <c r="P71" s="38"/>
      <c r="Q71" s="36"/>
    </row>
    <row r="72" spans="1:17" customFormat="1" ht="23.4" customHeight="1" x14ac:dyDescent="0.3">
      <c r="A72" s="36"/>
      <c r="B72" s="36"/>
      <c r="C72" s="36"/>
      <c r="D72" s="87"/>
      <c r="E72" s="86"/>
      <c r="P72" s="38"/>
      <c r="Q72" s="36"/>
    </row>
    <row r="73" spans="1:17" customFormat="1" ht="23.4" customHeight="1" x14ac:dyDescent="0.3">
      <c r="A73" s="36"/>
      <c r="B73" s="36"/>
      <c r="C73" s="36"/>
      <c r="D73" s="87"/>
      <c r="E73" s="86"/>
      <c r="P73" s="38"/>
      <c r="Q73" s="36"/>
    </row>
    <row r="74" spans="1:17" customFormat="1" ht="23.4" customHeight="1" x14ac:dyDescent="0.3">
      <c r="A74" s="36"/>
      <c r="B74" s="36"/>
      <c r="C74" s="36"/>
      <c r="D74" s="87"/>
      <c r="E74" s="86"/>
      <c r="P74" s="38"/>
      <c r="Q74" s="36"/>
    </row>
    <row r="75" spans="1:17" customFormat="1" ht="23.4" customHeight="1" x14ac:dyDescent="0.3">
      <c r="A75" s="36"/>
      <c r="B75" s="36"/>
      <c r="C75" s="36"/>
      <c r="D75" s="87"/>
      <c r="E75" s="86"/>
      <c r="P75" s="38"/>
      <c r="Q75" s="36"/>
    </row>
    <row r="76" spans="1:17" customFormat="1" ht="23.4" customHeight="1" x14ac:dyDescent="0.3">
      <c r="A76" s="36"/>
      <c r="B76" s="36"/>
      <c r="C76" s="36"/>
      <c r="D76" s="87"/>
      <c r="E76" s="86"/>
      <c r="P76" s="38"/>
      <c r="Q76" s="36"/>
    </row>
    <row r="77" spans="1:17" customFormat="1" ht="23.4" customHeight="1" x14ac:dyDescent="0.3">
      <c r="A77" s="36"/>
      <c r="B77" s="36"/>
      <c r="C77" s="36"/>
      <c r="D77" s="87"/>
      <c r="E77" s="86"/>
      <c r="P77" s="38"/>
      <c r="Q77" s="36"/>
    </row>
    <row r="78" spans="1:17" customFormat="1" ht="23.4" customHeight="1" x14ac:dyDescent="0.3">
      <c r="A78" s="36"/>
      <c r="B78" s="36"/>
      <c r="C78" s="36"/>
      <c r="D78" s="87"/>
      <c r="E78" s="86"/>
      <c r="P78" s="38"/>
      <c r="Q78" s="36"/>
    </row>
    <row r="79" spans="1:17" customFormat="1" ht="23.4" customHeight="1" x14ac:dyDescent="0.3">
      <c r="A79" s="36"/>
      <c r="B79" s="36"/>
      <c r="C79" s="36"/>
      <c r="D79" s="87"/>
      <c r="E79" s="86"/>
      <c r="P79" s="38"/>
      <c r="Q79" s="36"/>
    </row>
    <row r="80" spans="1:17" customFormat="1" ht="23.4" customHeight="1" x14ac:dyDescent="0.3">
      <c r="A80" s="36"/>
      <c r="B80" s="36"/>
      <c r="C80" s="36"/>
      <c r="D80" s="87"/>
      <c r="E80" s="86"/>
      <c r="P80" s="38"/>
      <c r="Q80" s="36"/>
    </row>
    <row r="81" spans="1:17" customFormat="1" ht="23.4" customHeight="1" x14ac:dyDescent="0.3">
      <c r="A81" s="36"/>
      <c r="B81" s="36"/>
      <c r="C81" s="36"/>
      <c r="D81" s="87"/>
      <c r="E81" s="86"/>
      <c r="P81" s="38"/>
      <c r="Q81" s="36"/>
    </row>
    <row r="82" spans="1:17" customFormat="1" ht="23.4" customHeight="1" x14ac:dyDescent="0.3">
      <c r="A82" s="36"/>
      <c r="B82" s="36"/>
      <c r="C82" s="36"/>
      <c r="D82" s="87"/>
      <c r="E82" s="86"/>
      <c r="P82" s="38"/>
      <c r="Q82" s="36"/>
    </row>
    <row r="83" spans="1:17" customFormat="1" ht="23.4" customHeight="1" x14ac:dyDescent="0.3">
      <c r="A83" s="36"/>
      <c r="B83" s="36"/>
      <c r="C83" s="36"/>
      <c r="D83" s="87"/>
      <c r="E83" s="86"/>
      <c r="P83" s="38"/>
      <c r="Q83" s="36"/>
    </row>
    <row r="84" spans="1:17" customFormat="1" ht="23.4" customHeight="1" x14ac:dyDescent="0.3">
      <c r="A84" s="36"/>
      <c r="B84" s="36"/>
      <c r="C84" s="36"/>
      <c r="D84" s="87"/>
      <c r="E84" s="86"/>
      <c r="P84" s="38"/>
      <c r="Q84" s="36"/>
    </row>
    <row r="85" spans="1:17" customFormat="1" ht="23.4" customHeight="1" x14ac:dyDescent="0.3">
      <c r="A85" s="36"/>
      <c r="B85" s="36"/>
      <c r="C85" s="36"/>
      <c r="D85" s="87"/>
      <c r="E85" s="86"/>
      <c r="P85" s="38"/>
      <c r="Q85" s="36"/>
    </row>
    <row r="86" spans="1:17" customFormat="1" ht="23.4" customHeight="1" x14ac:dyDescent="0.3">
      <c r="A86" s="36"/>
      <c r="B86" s="36"/>
      <c r="C86" s="36"/>
      <c r="D86" s="87"/>
      <c r="E86" s="86"/>
      <c r="P86" s="38"/>
      <c r="Q86" s="36"/>
    </row>
    <row r="87" spans="1:17" customFormat="1" ht="23.4" customHeight="1" x14ac:dyDescent="0.3">
      <c r="A87" s="36"/>
      <c r="B87" s="36"/>
      <c r="C87" s="36"/>
      <c r="D87" s="87"/>
      <c r="E87" s="86"/>
      <c r="P87" s="38"/>
      <c r="Q87" s="36"/>
    </row>
    <row r="88" spans="1:17" customFormat="1" ht="23.4" customHeight="1" x14ac:dyDescent="0.3">
      <c r="A88" s="36"/>
      <c r="B88" s="36"/>
      <c r="C88" s="36"/>
      <c r="D88" s="87"/>
      <c r="E88" s="86"/>
      <c r="P88" s="38"/>
      <c r="Q88" s="36"/>
    </row>
    <row r="89" spans="1:17" customFormat="1" ht="23.4" customHeight="1" x14ac:dyDescent="0.3">
      <c r="A89" s="36"/>
      <c r="B89" s="36"/>
      <c r="C89" s="36"/>
      <c r="D89" s="87"/>
      <c r="E89" s="86"/>
      <c r="P89" s="38"/>
      <c r="Q89" s="36"/>
    </row>
    <row r="90" spans="1:17" customFormat="1" ht="23.4" customHeight="1" x14ac:dyDescent="0.3">
      <c r="A90" s="36"/>
      <c r="B90" s="36"/>
      <c r="C90" s="36"/>
      <c r="D90" s="87"/>
      <c r="E90" s="86"/>
      <c r="P90" s="38"/>
      <c r="Q90" s="36"/>
    </row>
    <row r="91" spans="1:17" customFormat="1" ht="23.4" customHeight="1" x14ac:dyDescent="0.3">
      <c r="A91" s="36"/>
      <c r="B91" s="36"/>
      <c r="C91" s="36"/>
      <c r="D91" s="87"/>
      <c r="E91" s="86"/>
      <c r="P91" s="38"/>
      <c r="Q91" s="36"/>
    </row>
    <row r="92" spans="1:17" customFormat="1" ht="23.4" customHeight="1" x14ac:dyDescent="0.3">
      <c r="A92" s="36"/>
      <c r="B92" s="36"/>
      <c r="C92" s="36"/>
      <c r="D92" s="87"/>
      <c r="E92" s="86"/>
      <c r="P92" s="38"/>
      <c r="Q92" s="36"/>
    </row>
    <row r="93" spans="1:17" customFormat="1" ht="23.4" customHeight="1" x14ac:dyDescent="0.3">
      <c r="A93" s="36"/>
      <c r="B93" s="36"/>
      <c r="C93" s="36"/>
      <c r="D93" s="87"/>
      <c r="E93" s="86"/>
      <c r="P93" s="38"/>
      <c r="Q93" s="36"/>
    </row>
    <row r="94" spans="1:17" customFormat="1" ht="23.4" customHeight="1" x14ac:dyDescent="0.3">
      <c r="A94" s="36"/>
      <c r="B94" s="36"/>
      <c r="C94" s="36"/>
      <c r="D94" s="87"/>
      <c r="E94" s="86"/>
      <c r="P94" s="38"/>
      <c r="Q94" s="36"/>
    </row>
    <row r="95" spans="1:17" customFormat="1" ht="23.4" customHeight="1" x14ac:dyDescent="0.3">
      <c r="A95" s="36"/>
      <c r="B95" s="36"/>
      <c r="C95" s="36"/>
      <c r="D95" s="87"/>
      <c r="E95" s="86"/>
      <c r="P95" s="38"/>
      <c r="Q95" s="36"/>
    </row>
    <row r="96" spans="1:17" customFormat="1" ht="23.4" customHeight="1" x14ac:dyDescent="0.3">
      <c r="A96" s="36"/>
      <c r="B96" s="36"/>
      <c r="C96" s="36"/>
      <c r="D96" s="87"/>
      <c r="E96" s="86"/>
      <c r="P96" s="38"/>
      <c r="Q96" s="36"/>
    </row>
    <row r="97" spans="1:17" customFormat="1" ht="23.4" customHeight="1" x14ac:dyDescent="0.3">
      <c r="A97" s="36"/>
      <c r="B97" s="36"/>
      <c r="C97" s="36"/>
      <c r="D97" s="87"/>
      <c r="E97" s="86"/>
      <c r="P97" s="38"/>
      <c r="Q97" s="36"/>
    </row>
    <row r="98" spans="1:17" customFormat="1" ht="23.4" customHeight="1" x14ac:dyDescent="0.3">
      <c r="A98" s="36"/>
      <c r="B98" s="36"/>
      <c r="C98" s="36"/>
      <c r="D98" s="87"/>
      <c r="E98" s="86"/>
      <c r="P98" s="38"/>
      <c r="Q98" s="36"/>
    </row>
    <row r="99" spans="1:17" customFormat="1" ht="23.4" customHeight="1" x14ac:dyDescent="0.3">
      <c r="A99" s="36"/>
      <c r="B99" s="88" t="e">
        <f>#REF!/#REF!</f>
        <v>#REF!</v>
      </c>
      <c r="C99" s="89" t="e">
        <f>#REF!/#REF!</f>
        <v>#REF!</v>
      </c>
      <c r="D99" s="87"/>
      <c r="E99" s="86"/>
      <c r="P99" s="38"/>
      <c r="Q99" s="36"/>
    </row>
    <row r="100" spans="1:17" customFormat="1" ht="23.4" customHeight="1" x14ac:dyDescent="0.3">
      <c r="A100" s="36">
        <v>3</v>
      </c>
      <c r="B100" s="36"/>
      <c r="C100" s="36"/>
      <c r="D100" s="87"/>
      <c r="E100" s="86"/>
      <c r="P100" s="38"/>
      <c r="Q100" s="36"/>
    </row>
    <row r="101" spans="1:17" customFormat="1" ht="23.4" customHeight="1" x14ac:dyDescent="0.3">
      <c r="A101" s="36">
        <v>4</v>
      </c>
      <c r="B101" s="36"/>
      <c r="C101" s="36"/>
      <c r="D101" s="87"/>
      <c r="E101" s="86"/>
      <c r="P101" s="38"/>
      <c r="Q101" s="36"/>
    </row>
    <row r="102" spans="1:17" customFormat="1" ht="23.4" customHeight="1" x14ac:dyDescent="0.3">
      <c r="A102" s="36">
        <v>5</v>
      </c>
      <c r="B102" s="36"/>
      <c r="C102" s="36"/>
      <c r="D102" s="87"/>
      <c r="E102" s="86"/>
      <c r="P102" s="38"/>
      <c r="Q102" s="36"/>
    </row>
    <row r="103" spans="1:17" customFormat="1" ht="23.4" customHeight="1" x14ac:dyDescent="0.3">
      <c r="A103" s="36">
        <v>6</v>
      </c>
      <c r="B103" s="36"/>
      <c r="C103" s="36"/>
      <c r="D103" s="87"/>
      <c r="E103" s="86"/>
      <c r="P103" s="38"/>
      <c r="Q103" s="36"/>
    </row>
    <row r="104" spans="1:17" customFormat="1" ht="23.4" customHeight="1" x14ac:dyDescent="0.3">
      <c r="A104" s="36"/>
      <c r="B104" s="36"/>
      <c r="C104" s="36"/>
      <c r="D104" s="87"/>
      <c r="E104" s="86"/>
      <c r="P104" s="38"/>
      <c r="Q104" s="36"/>
    </row>
    <row r="105" spans="1:17" customFormat="1" ht="23.4" customHeight="1" x14ac:dyDescent="0.3">
      <c r="A105" s="36"/>
      <c r="B105" s="36"/>
      <c r="C105" s="36"/>
      <c r="D105" s="87"/>
      <c r="E105" s="86"/>
      <c r="P105" s="38"/>
      <c r="Q105" s="36"/>
    </row>
    <row r="106" spans="1:17" customFormat="1" ht="23.4" customHeight="1" x14ac:dyDescent="0.3">
      <c r="A106" s="36" t="e">
        <f>#REF!</f>
        <v>#REF!</v>
      </c>
      <c r="B106" s="36"/>
      <c r="C106" s="36"/>
      <c r="D106" s="87"/>
      <c r="E106" s="86"/>
      <c r="P106" s="38"/>
      <c r="Q106" s="36"/>
    </row>
    <row r="107" spans="1:17" customFormat="1" ht="23.4" customHeight="1" x14ac:dyDescent="0.3">
      <c r="A107" s="65"/>
      <c r="B107" s="36"/>
      <c r="C107" s="36"/>
      <c r="D107" s="87"/>
      <c r="E107" s="86"/>
      <c r="P107" s="38"/>
      <c r="Q107" s="36"/>
    </row>
    <row r="108" spans="1:17" customFormat="1" ht="23.4" customHeight="1" x14ac:dyDescent="0.3">
      <c r="A108" s="66"/>
      <c r="B108" s="36"/>
      <c r="C108" s="36"/>
      <c r="D108" s="87"/>
      <c r="E108" s="86"/>
      <c r="P108" s="38"/>
      <c r="Q108" s="36"/>
    </row>
    <row r="109" spans="1:17" customFormat="1" ht="23.4" customHeight="1" x14ac:dyDescent="0.3">
      <c r="A109" s="66"/>
      <c r="B109" s="36"/>
      <c r="C109" s="36"/>
      <c r="D109" s="87"/>
      <c r="E109" s="86"/>
      <c r="P109" s="38"/>
      <c r="Q109" s="36"/>
    </row>
    <row r="110" spans="1:17" customFormat="1" ht="23.4" customHeight="1" x14ac:dyDescent="0.3">
      <c r="A110" s="36"/>
      <c r="B110" s="36"/>
      <c r="C110" s="36"/>
      <c r="D110" s="87"/>
      <c r="E110" s="86"/>
      <c r="P110" s="38"/>
      <c r="Q110" s="36"/>
    </row>
    <row r="111" spans="1:17" customFormat="1" ht="23.4" customHeight="1" x14ac:dyDescent="0.3">
      <c r="A111" s="36"/>
      <c r="B111" s="36"/>
      <c r="C111" s="36"/>
      <c r="D111" s="87"/>
      <c r="E111" s="86"/>
      <c r="P111" s="38"/>
      <c r="Q111" s="36"/>
    </row>
    <row r="112" spans="1:17" customFormat="1" ht="23.4" customHeight="1" x14ac:dyDescent="0.3">
      <c r="A112" s="36"/>
      <c r="B112" s="36"/>
      <c r="C112" s="36"/>
      <c r="D112" s="87"/>
      <c r="E112" s="86"/>
      <c r="P112" s="38"/>
      <c r="Q112" s="36"/>
    </row>
    <row r="113" spans="1:17" customFormat="1" ht="23.4" customHeight="1" x14ac:dyDescent="0.3">
      <c r="A113" s="36"/>
      <c r="B113" s="36"/>
      <c r="C113" s="36"/>
      <c r="D113" s="87"/>
      <c r="E113" s="86"/>
      <c r="P113" s="38"/>
      <c r="Q113" s="36"/>
    </row>
    <row r="114" spans="1:17" customFormat="1" ht="23.4" customHeight="1" x14ac:dyDescent="0.3">
      <c r="A114" s="36"/>
      <c r="B114" s="36"/>
      <c r="C114" s="36"/>
      <c r="D114" s="87"/>
      <c r="E114" s="86"/>
      <c r="P114" s="38"/>
      <c r="Q114" s="36"/>
    </row>
    <row r="115" spans="1:17" customFormat="1" ht="23.4" customHeight="1" x14ac:dyDescent="0.3">
      <c r="A115" s="36"/>
      <c r="B115" s="36"/>
      <c r="C115" s="36"/>
      <c r="D115" s="87"/>
      <c r="E115" s="86"/>
      <c r="P115" s="38"/>
      <c r="Q115" s="36"/>
    </row>
    <row r="116" spans="1:17" customFormat="1" ht="23.4" customHeight="1" x14ac:dyDescent="0.3">
      <c r="A116" s="36"/>
      <c r="B116" s="36"/>
      <c r="C116" s="36"/>
      <c r="D116" s="87"/>
      <c r="E116" s="86"/>
      <c r="P116" s="38"/>
      <c r="Q116" s="36"/>
    </row>
    <row r="117" spans="1:17" customFormat="1" ht="23.4" customHeight="1" x14ac:dyDescent="0.3">
      <c r="A117" s="36"/>
      <c r="B117" s="36"/>
      <c r="C117" s="36"/>
      <c r="D117" s="87"/>
      <c r="E117" s="86"/>
      <c r="P117" s="38"/>
      <c r="Q117" s="36"/>
    </row>
    <row r="118" spans="1:17" s="87" customFormat="1" ht="23.4" customHeight="1" x14ac:dyDescent="0.3">
      <c r="A118" s="36"/>
      <c r="B118" s="36"/>
      <c r="C118" s="36"/>
      <c r="E118" s="86"/>
      <c r="F118"/>
      <c r="G118"/>
      <c r="H118"/>
      <c r="I118"/>
      <c r="J118"/>
      <c r="K118"/>
      <c r="L118"/>
      <c r="M118"/>
      <c r="N118"/>
      <c r="O118"/>
      <c r="P118" s="38"/>
      <c r="Q118" s="36"/>
    </row>
    <row r="119" spans="1:17" s="87" customFormat="1" ht="23.4" customHeight="1" x14ac:dyDescent="0.3">
      <c r="A119" s="36"/>
      <c r="B119" s="36"/>
      <c r="C119" s="36"/>
      <c r="E119" s="86"/>
      <c r="F119"/>
      <c r="G119"/>
      <c r="H119"/>
      <c r="I119"/>
      <c r="J119"/>
      <c r="K119"/>
      <c r="L119"/>
      <c r="M119"/>
      <c r="N119"/>
      <c r="O119"/>
      <c r="P119" s="38"/>
      <c r="Q119" s="36"/>
    </row>
    <row r="120" spans="1:17" s="87" customFormat="1" ht="23.4" customHeight="1" x14ac:dyDescent="0.3">
      <c r="A120" s="36"/>
      <c r="B120" s="36"/>
      <c r="C120" s="36"/>
      <c r="E120" s="86"/>
      <c r="F120"/>
      <c r="G120"/>
      <c r="H120"/>
      <c r="I120"/>
      <c r="J120"/>
      <c r="K120"/>
      <c r="L120"/>
      <c r="M120"/>
      <c r="N120"/>
      <c r="O120"/>
      <c r="P120" s="38"/>
      <c r="Q120" s="36"/>
    </row>
    <row r="121" spans="1:17" s="87" customFormat="1" ht="23.4" customHeight="1" x14ac:dyDescent="0.3">
      <c r="A121" s="36"/>
      <c r="B121" s="36"/>
      <c r="C121" s="36"/>
      <c r="E121" s="86"/>
      <c r="F121"/>
      <c r="G121"/>
      <c r="H121"/>
      <c r="I121"/>
      <c r="J121"/>
      <c r="K121"/>
      <c r="L121"/>
      <c r="M121"/>
      <c r="N121"/>
      <c r="O121"/>
      <c r="P121" s="38"/>
      <c r="Q121" s="36"/>
    </row>
    <row r="122" spans="1:17" s="87" customFormat="1" ht="23.4" customHeight="1" x14ac:dyDescent="0.3">
      <c r="A122" s="36"/>
      <c r="B122" s="36"/>
      <c r="C122" s="36"/>
      <c r="E122" s="86"/>
      <c r="F122"/>
      <c r="G122"/>
      <c r="H122"/>
      <c r="I122"/>
      <c r="J122"/>
      <c r="K122"/>
      <c r="L122"/>
      <c r="M122"/>
      <c r="N122"/>
      <c r="O122"/>
      <c r="P122" s="38"/>
      <c r="Q122" s="36"/>
    </row>
    <row r="123" spans="1:17" s="87" customFormat="1" ht="23.4" customHeight="1" x14ac:dyDescent="0.3">
      <c r="A123" s="36"/>
      <c r="B123" s="36"/>
      <c r="C123" s="36"/>
      <c r="E123" s="86"/>
      <c r="F123"/>
      <c r="G123"/>
      <c r="H123"/>
      <c r="I123"/>
      <c r="J123"/>
      <c r="K123"/>
      <c r="L123"/>
      <c r="M123"/>
      <c r="N123"/>
      <c r="O123"/>
      <c r="P123" s="38"/>
      <c r="Q123" s="36"/>
    </row>
    <row r="124" spans="1:17" s="87" customFormat="1" ht="23.4" customHeight="1" x14ac:dyDescent="0.3">
      <c r="A124" s="36"/>
      <c r="B124" s="36"/>
      <c r="C124" s="36"/>
      <c r="E124" s="86"/>
      <c r="F124"/>
      <c r="G124"/>
      <c r="H124"/>
      <c r="I124"/>
      <c r="J124"/>
      <c r="K124"/>
      <c r="L124"/>
      <c r="M124"/>
      <c r="N124"/>
      <c r="O124"/>
      <c r="P124" s="38"/>
      <c r="Q124" s="36"/>
    </row>
    <row r="125" spans="1:17" s="87" customFormat="1" ht="23.4" customHeight="1" x14ac:dyDescent="0.3">
      <c r="A125" s="36"/>
      <c r="B125" s="36"/>
      <c r="C125" s="36"/>
      <c r="E125" s="86"/>
      <c r="F125"/>
      <c r="G125"/>
      <c r="H125"/>
      <c r="I125"/>
      <c r="J125"/>
      <c r="K125"/>
      <c r="L125"/>
      <c r="M125"/>
      <c r="N125"/>
      <c r="O125"/>
      <c r="P125" s="38"/>
      <c r="Q125" s="36"/>
    </row>
    <row r="126" spans="1:17" s="87" customFormat="1" ht="23.4" customHeight="1" x14ac:dyDescent="0.3">
      <c r="A126" s="36"/>
      <c r="B126" s="36"/>
      <c r="C126" s="36"/>
      <c r="E126" s="86"/>
      <c r="F126"/>
      <c r="G126"/>
      <c r="H126"/>
      <c r="I126"/>
      <c r="J126"/>
      <c r="K126"/>
      <c r="L126"/>
      <c r="M126"/>
      <c r="N126"/>
      <c r="O126"/>
      <c r="P126" s="38"/>
      <c r="Q126" s="36"/>
    </row>
    <row r="127" spans="1:17" s="87" customFormat="1" ht="23.4" customHeight="1" x14ac:dyDescent="0.3">
      <c r="A127" s="36"/>
      <c r="B127" s="36"/>
      <c r="C127" s="36"/>
      <c r="E127" s="86"/>
      <c r="F127"/>
      <c r="G127"/>
      <c r="H127"/>
      <c r="I127"/>
      <c r="J127"/>
      <c r="K127"/>
      <c r="L127"/>
      <c r="M127"/>
      <c r="N127"/>
      <c r="O127"/>
      <c r="P127" s="38"/>
      <c r="Q127" s="36"/>
    </row>
    <row r="128" spans="1:17" s="87" customFormat="1" ht="23.4" customHeight="1" x14ac:dyDescent="0.3">
      <c r="A128" s="36"/>
      <c r="B128" s="36"/>
      <c r="C128" s="36"/>
      <c r="E128" s="86"/>
      <c r="F128"/>
      <c r="G128"/>
      <c r="H128"/>
      <c r="I128"/>
      <c r="J128"/>
      <c r="K128"/>
      <c r="L128"/>
      <c r="M128"/>
      <c r="N128"/>
      <c r="O128"/>
      <c r="P128" s="38"/>
      <c r="Q128" s="36"/>
    </row>
    <row r="129" spans="1:17" s="87" customFormat="1" ht="23.4" customHeight="1" x14ac:dyDescent="0.3">
      <c r="A129" s="36"/>
      <c r="B129" s="36"/>
      <c r="C129" s="36"/>
      <c r="E129" s="86"/>
      <c r="F129"/>
      <c r="G129"/>
      <c r="H129"/>
      <c r="I129"/>
      <c r="J129"/>
      <c r="K129"/>
      <c r="L129"/>
      <c r="M129"/>
      <c r="N129"/>
      <c r="O129"/>
      <c r="P129" s="38"/>
      <c r="Q129" s="36"/>
    </row>
    <row r="130" spans="1:17" s="87" customFormat="1" ht="23.4" customHeight="1" x14ac:dyDescent="0.3">
      <c r="A130" s="36"/>
      <c r="B130" s="36"/>
      <c r="C130" s="36"/>
      <c r="E130" s="86"/>
      <c r="F130"/>
      <c r="G130"/>
      <c r="H130"/>
      <c r="I130"/>
      <c r="J130"/>
      <c r="K130"/>
      <c r="L130"/>
      <c r="M130"/>
      <c r="N130"/>
      <c r="O130"/>
      <c r="P130" s="38"/>
      <c r="Q130" s="36"/>
    </row>
    <row r="131" spans="1:17" s="87" customFormat="1" ht="23.4" customHeight="1" x14ac:dyDescent="0.3">
      <c r="A131" s="36"/>
      <c r="B131" s="36"/>
      <c r="C131" s="36"/>
      <c r="E131" s="86"/>
      <c r="F131"/>
      <c r="G131"/>
      <c r="H131"/>
      <c r="I131"/>
      <c r="J131"/>
      <c r="K131"/>
      <c r="L131"/>
      <c r="M131"/>
      <c r="N131"/>
      <c r="O131"/>
      <c r="P131" s="38"/>
      <c r="Q131" s="36"/>
    </row>
    <row r="132" spans="1:17" s="87" customFormat="1" ht="23.4" customHeight="1" x14ac:dyDescent="0.3">
      <c r="A132" s="36"/>
      <c r="B132" s="36"/>
      <c r="C132" s="36"/>
      <c r="E132" s="86"/>
      <c r="F132"/>
      <c r="G132"/>
      <c r="H132"/>
      <c r="I132"/>
      <c r="J132"/>
      <c r="K132"/>
      <c r="L132"/>
      <c r="M132"/>
      <c r="N132"/>
      <c r="O132"/>
      <c r="P132" s="38"/>
      <c r="Q132" s="36"/>
    </row>
    <row r="133" spans="1:17" s="87" customFormat="1" ht="23.4" customHeight="1" x14ac:dyDescent="0.3">
      <c r="A133" s="36"/>
      <c r="B133" s="36"/>
      <c r="C133" s="36"/>
      <c r="E133" s="86"/>
      <c r="F133"/>
      <c r="G133"/>
      <c r="H133"/>
      <c r="I133"/>
      <c r="J133"/>
      <c r="K133"/>
      <c r="L133"/>
      <c r="M133"/>
      <c r="N133"/>
      <c r="O133"/>
      <c r="P133" s="38"/>
      <c r="Q133" s="36"/>
    </row>
    <row r="134" spans="1:17" customFormat="1" ht="23.4" customHeight="1" x14ac:dyDescent="0.3">
      <c r="A134" s="36"/>
      <c r="B134" s="36"/>
      <c r="C134" s="36"/>
      <c r="D134" s="87"/>
      <c r="E134" s="86"/>
      <c r="P134" s="38"/>
      <c r="Q134" s="36"/>
    </row>
    <row r="135" spans="1:17" customFormat="1" ht="23.4" customHeight="1" x14ac:dyDescent="0.3">
      <c r="A135" s="36"/>
      <c r="B135" s="36"/>
      <c r="C135" s="36"/>
      <c r="D135" s="87"/>
      <c r="E135" s="86"/>
      <c r="P135" s="38"/>
      <c r="Q135" s="36"/>
    </row>
    <row r="136" spans="1:17" customFormat="1" ht="23.4" customHeight="1" x14ac:dyDescent="0.3">
      <c r="A136" s="36"/>
      <c r="B136" s="36"/>
      <c r="C136" s="36"/>
      <c r="D136" s="87"/>
      <c r="E136" s="86"/>
      <c r="P136" s="38"/>
      <c r="Q136" s="36"/>
    </row>
    <row r="137" spans="1:17" customFormat="1" ht="23.4" customHeight="1" x14ac:dyDescent="0.3">
      <c r="A137" s="36"/>
      <c r="B137" s="36"/>
      <c r="C137" s="36"/>
      <c r="D137" s="87"/>
      <c r="E137" s="86"/>
      <c r="P137" s="38"/>
      <c r="Q137" s="36"/>
    </row>
    <row r="138" spans="1:17" customFormat="1" ht="23.4" customHeight="1" x14ac:dyDescent="0.3">
      <c r="A138" s="36"/>
      <c r="B138" s="36"/>
      <c r="C138" s="36"/>
      <c r="D138" s="87"/>
      <c r="E138" s="86"/>
      <c r="P138" s="38"/>
      <c r="Q138" s="36"/>
    </row>
    <row r="139" spans="1:17" customFormat="1" ht="23.4" customHeight="1" x14ac:dyDescent="0.3">
      <c r="A139" s="36"/>
      <c r="B139" s="36"/>
      <c r="C139" s="36"/>
      <c r="D139" s="87"/>
      <c r="E139" s="86"/>
      <c r="P139" s="38"/>
      <c r="Q139" s="36"/>
    </row>
    <row r="140" spans="1:17" customFormat="1" ht="23.4" customHeight="1" x14ac:dyDescent="0.3">
      <c r="A140" s="36"/>
      <c r="B140" s="36"/>
      <c r="C140" s="36"/>
      <c r="D140" s="87"/>
      <c r="E140" s="86"/>
      <c r="P140" s="38"/>
      <c r="Q140" s="36"/>
    </row>
    <row r="141" spans="1:17" customFormat="1" ht="23.4" customHeight="1" x14ac:dyDescent="0.3">
      <c r="A141" s="36"/>
      <c r="B141" s="36"/>
      <c r="C141" s="36"/>
      <c r="D141" s="87"/>
      <c r="E141" s="86"/>
      <c r="P141" s="38"/>
      <c r="Q141" s="36"/>
    </row>
    <row r="142" spans="1:17" customFormat="1" ht="23.4" customHeight="1" x14ac:dyDescent="0.3">
      <c r="A142" s="36"/>
      <c r="B142" s="36"/>
      <c r="C142" s="36"/>
      <c r="D142" s="87"/>
      <c r="E142" s="86"/>
      <c r="P142" s="38"/>
      <c r="Q142" s="36"/>
    </row>
    <row r="143" spans="1:17" customFormat="1" ht="23.4" customHeight="1" x14ac:dyDescent="0.3">
      <c r="A143" s="36"/>
      <c r="B143" s="36"/>
      <c r="C143" s="36"/>
      <c r="D143" s="87"/>
      <c r="E143" s="86"/>
      <c r="P143" s="38"/>
      <c r="Q143" s="36"/>
    </row>
    <row r="144" spans="1:17" customFormat="1" ht="23.4" customHeight="1" x14ac:dyDescent="0.3">
      <c r="A144" s="36"/>
      <c r="B144" s="36"/>
      <c r="C144" s="36"/>
      <c r="D144" s="87"/>
      <c r="E144" s="86"/>
      <c r="P144" s="38"/>
      <c r="Q144" s="36"/>
    </row>
    <row r="145" spans="1:17" customFormat="1" ht="23.4" customHeight="1" x14ac:dyDescent="0.3">
      <c r="A145" s="36"/>
      <c r="B145" s="36"/>
      <c r="C145" s="36"/>
      <c r="D145" s="87"/>
      <c r="E145" s="86"/>
      <c r="P145" s="38"/>
      <c r="Q145" s="36"/>
    </row>
    <row r="146" spans="1:17" customFormat="1" ht="23.4" customHeight="1" x14ac:dyDescent="0.3">
      <c r="A146" s="36"/>
      <c r="B146" s="36"/>
      <c r="C146" s="36"/>
      <c r="D146" s="87"/>
      <c r="E146" s="86"/>
      <c r="P146" s="38"/>
      <c r="Q146" s="36"/>
    </row>
    <row r="147" spans="1:17" customFormat="1" ht="23.4" customHeight="1" x14ac:dyDescent="0.3">
      <c r="A147" s="36"/>
      <c r="B147" s="36"/>
      <c r="C147" s="36"/>
      <c r="D147" s="87"/>
      <c r="E147" s="86"/>
      <c r="P147" s="38"/>
      <c r="Q147" s="36"/>
    </row>
    <row r="148" spans="1:17" customFormat="1" ht="23.4" customHeight="1" x14ac:dyDescent="0.3">
      <c r="A148" s="36"/>
      <c r="B148" s="36"/>
      <c r="C148" s="36"/>
      <c r="D148" s="87"/>
      <c r="E148" s="86"/>
      <c r="P148" s="38"/>
      <c r="Q148" s="36"/>
    </row>
    <row r="149" spans="1:17" customFormat="1" ht="23.4" customHeight="1" x14ac:dyDescent="0.3">
      <c r="A149" s="36"/>
      <c r="B149" s="36"/>
      <c r="C149" s="36"/>
      <c r="D149" s="87"/>
      <c r="E149" s="86"/>
      <c r="P149" s="38"/>
      <c r="Q149" s="36"/>
    </row>
    <row r="150" spans="1:17" customFormat="1" ht="23.4" customHeight="1" x14ac:dyDescent="0.3">
      <c r="A150" s="36"/>
      <c r="B150" s="36"/>
      <c r="C150" s="36"/>
      <c r="D150" s="87"/>
      <c r="E150" s="86"/>
      <c r="P150" s="38"/>
      <c r="Q150" s="36"/>
    </row>
    <row r="151" spans="1:17" customFormat="1" ht="23.4" customHeight="1" x14ac:dyDescent="0.3">
      <c r="A151" s="36"/>
      <c r="B151" s="36"/>
      <c r="C151" s="36"/>
      <c r="D151" s="87"/>
      <c r="E151" s="86"/>
      <c r="P151" s="38"/>
      <c r="Q151" s="36"/>
    </row>
    <row r="152" spans="1:17" customFormat="1" ht="23.4" customHeight="1" x14ac:dyDescent="0.3">
      <c r="A152" s="36"/>
      <c r="B152" s="36"/>
      <c r="C152" s="36"/>
      <c r="D152" s="87"/>
      <c r="E152" s="86"/>
      <c r="P152" s="38"/>
      <c r="Q152" s="36"/>
    </row>
    <row r="153" spans="1:17" customFormat="1" ht="23.4" customHeight="1" x14ac:dyDescent="0.3">
      <c r="A153" s="36"/>
      <c r="B153" s="36"/>
      <c r="C153" s="36"/>
      <c r="D153" s="87"/>
      <c r="E153" s="86"/>
      <c r="P153" s="38"/>
      <c r="Q153" s="36"/>
    </row>
    <row r="154" spans="1:17" customFormat="1" ht="23.4" customHeight="1" x14ac:dyDescent="0.3">
      <c r="A154" s="36"/>
      <c r="B154" s="36"/>
      <c r="C154" s="36"/>
      <c r="D154" s="87"/>
      <c r="E154" s="86"/>
      <c r="P154" s="38"/>
      <c r="Q154" s="36"/>
    </row>
    <row r="155" spans="1:17" customFormat="1" ht="23.4" customHeight="1" x14ac:dyDescent="0.3">
      <c r="A155" s="36"/>
      <c r="B155" s="36"/>
      <c r="C155" s="36"/>
      <c r="D155" s="87"/>
      <c r="E155" s="86"/>
      <c r="P155" s="38"/>
      <c r="Q155" s="36"/>
    </row>
    <row r="156" spans="1:17" customFormat="1" ht="23.4" customHeight="1" x14ac:dyDescent="0.3">
      <c r="A156" s="36"/>
      <c r="B156" s="36"/>
      <c r="C156" s="36"/>
      <c r="D156" s="87"/>
      <c r="E156" s="86"/>
      <c r="P156" s="38"/>
      <c r="Q156" s="36"/>
    </row>
    <row r="157" spans="1:17" customFormat="1" ht="23.4" customHeight="1" x14ac:dyDescent="0.3">
      <c r="A157" s="36"/>
      <c r="B157" s="36"/>
      <c r="C157" s="36"/>
      <c r="D157" s="87"/>
      <c r="E157" s="86"/>
      <c r="P157" s="38"/>
      <c r="Q157" s="36"/>
    </row>
    <row r="158" spans="1:17" customFormat="1" ht="23.4" customHeight="1" x14ac:dyDescent="0.3">
      <c r="A158" s="36"/>
      <c r="B158" s="36"/>
      <c r="C158" s="36"/>
      <c r="D158" s="87"/>
      <c r="E158" s="86"/>
      <c r="P158" s="38"/>
      <c r="Q158" s="36"/>
    </row>
    <row r="159" spans="1:17" customFormat="1" ht="23.4" customHeight="1" x14ac:dyDescent="0.3">
      <c r="A159" s="36"/>
      <c r="B159" s="36"/>
      <c r="C159" s="36"/>
      <c r="D159" s="87"/>
      <c r="E159" s="86"/>
      <c r="P159" s="38"/>
      <c r="Q159" s="36"/>
    </row>
    <row r="160" spans="1:17" customFormat="1" ht="23.4" customHeight="1" x14ac:dyDescent="0.3">
      <c r="A160" s="36"/>
      <c r="B160" s="36"/>
      <c r="C160" s="36"/>
      <c r="D160" s="87"/>
      <c r="E160" s="86"/>
      <c r="P160" s="38"/>
      <c r="Q160" s="36"/>
    </row>
    <row r="161" spans="1:17" customFormat="1" ht="23.4" customHeight="1" x14ac:dyDescent="0.3">
      <c r="A161" s="36"/>
      <c r="B161" s="36"/>
      <c r="C161" s="36"/>
      <c r="D161" s="87"/>
      <c r="E161" s="86"/>
      <c r="P161" s="38"/>
      <c r="Q161" s="36"/>
    </row>
    <row r="162" spans="1:17" customFormat="1" ht="23.4" customHeight="1" x14ac:dyDescent="0.3">
      <c r="A162" s="36"/>
      <c r="B162" s="36"/>
      <c r="C162" s="36"/>
      <c r="D162" s="87"/>
      <c r="E162" s="86"/>
      <c r="P162" s="38"/>
      <c r="Q162" s="36"/>
    </row>
    <row r="163" spans="1:17" customFormat="1" ht="23.4" customHeight="1" x14ac:dyDescent="0.3">
      <c r="A163" s="36"/>
      <c r="B163" s="36"/>
      <c r="C163" s="36"/>
      <c r="D163" s="87"/>
      <c r="E163" s="86"/>
      <c r="P163" s="38"/>
      <c r="Q163" s="36"/>
    </row>
    <row r="164" spans="1:17" customFormat="1" ht="23.4" customHeight="1" x14ac:dyDescent="0.3">
      <c r="A164" s="36"/>
      <c r="B164" s="36"/>
      <c r="C164" s="36"/>
      <c r="D164" s="87"/>
      <c r="E164" s="86"/>
      <c r="P164" s="38"/>
      <c r="Q164" s="36"/>
    </row>
    <row r="165" spans="1:17" customFormat="1" ht="23.4" customHeight="1" x14ac:dyDescent="0.3">
      <c r="A165" s="36"/>
      <c r="B165" s="36"/>
      <c r="C165" s="36"/>
      <c r="D165" s="87"/>
      <c r="E165" s="86"/>
      <c r="P165" s="38"/>
      <c r="Q165" s="36"/>
    </row>
    <row r="166" spans="1:17" customFormat="1" ht="23.4" customHeight="1" x14ac:dyDescent="0.3">
      <c r="A166" s="36"/>
      <c r="B166" s="36"/>
      <c r="C166" s="36"/>
      <c r="D166" s="87"/>
      <c r="E166" s="86"/>
      <c r="P166" s="38"/>
      <c r="Q166" s="36"/>
    </row>
    <row r="167" spans="1:17" customFormat="1" ht="23.4" customHeight="1" x14ac:dyDescent="0.3">
      <c r="A167" s="36"/>
      <c r="B167" s="36"/>
      <c r="C167" s="36"/>
      <c r="D167" s="87"/>
      <c r="E167" s="86"/>
      <c r="P167" s="38"/>
      <c r="Q167" s="36"/>
    </row>
    <row r="168" spans="1:17" customFormat="1" ht="23.4" customHeight="1" x14ac:dyDescent="0.3">
      <c r="A168" s="36"/>
      <c r="B168" s="36"/>
      <c r="C168" s="36"/>
      <c r="D168" s="87"/>
      <c r="E168" s="86"/>
      <c r="P168" s="38"/>
      <c r="Q168" s="36"/>
    </row>
  </sheetData>
  <pageMargins left="0.7" right="0.7" top="0.75" bottom="0.75" header="0.3" footer="0.3"/>
  <pageSetup paperSize="8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trame matrice</vt:lpstr>
      <vt:lpstr>Matrice brute</vt:lpstr>
      <vt:lpstr>répartition par type</vt:lpstr>
      <vt:lpstr>Synthèse par type</vt:lpstr>
      <vt:lpstr>'répartition par type'!Zone_d_impression</vt:lpstr>
      <vt:lpstr>'Synthèse par type'!Zone_d_impression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2021-01-21T14:39:09Z</dcterms:modified>
</cp:coreProperties>
</file>